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2120" windowHeight="4230" tabRatio="741" activeTab="2"/>
  </bookViews>
  <sheets>
    <sheet name="Income stmt" sheetId="1" r:id="rId1"/>
    <sheet name="B.Sheet" sheetId="2" r:id="rId2"/>
    <sheet name="Notes" sheetId="3" r:id="rId3"/>
    <sheet name="Accts" sheetId="4" state="hidden" r:id="rId4"/>
  </sheets>
  <definedNames>
    <definedName name="\c">#REF!</definedName>
    <definedName name="\d">#REF!</definedName>
    <definedName name="_Order1" hidden="1">255</definedName>
    <definedName name="_P">#REF!</definedName>
    <definedName name="BS1_">#REF!</definedName>
    <definedName name="BS2_">#REF!</definedName>
    <definedName name="BS3_">#REF!</definedName>
    <definedName name="HEAD">#REF!</definedName>
    <definedName name="HEAD1">#REF!</definedName>
    <definedName name="PG1">#REF!</definedName>
    <definedName name="PG2">#REF!</definedName>
    <definedName name="PG3">#REF!</definedName>
    <definedName name="PLDEPT">#REF!</definedName>
    <definedName name="PLDET">#REF!</definedName>
    <definedName name="PLSUM">#REF!</definedName>
    <definedName name="_xlnm.Print_Area" localSheetId="1">'B.Sheet'!$A:$IV</definedName>
    <definedName name="_xlnm.Print_Area" localSheetId="0">'Income stmt'!$A$1:$J$52</definedName>
    <definedName name="_xlnm.Print_Area" localSheetId="2">'Notes'!$A$1:$J$103</definedName>
    <definedName name="PRINT_AREA_MI">#REF!</definedName>
    <definedName name="Z_4E97278B_E5D5_11D3_97F3_006008D286AC_.wvu.Cols" localSheetId="0" hidden="1">'Income stmt'!#REF!</definedName>
    <definedName name="Z_4E97278B_E5D5_11D3_97F3_006008D286AC_.wvu.PrintArea" localSheetId="0" hidden="1">'Income stmt'!$A$1:$J$62</definedName>
    <definedName name="Z_4E97278B_E5D5_11D3_97F3_006008D286AC_.wvu.Rows" localSheetId="0" hidden="1">'Income stmt'!#REF!,'Income stmt'!#REF!</definedName>
    <definedName name="Z_84808E20_2FC4_11D4_8B88_00C04FF4D284_.wvu.PrintArea" localSheetId="0" hidden="1">'Income stmt'!$A$1:$J$62</definedName>
    <definedName name="Z_84808E20_2FC4_11D4_8B88_00C04FF4D284_.wvu.Rows" localSheetId="0" hidden="1">'Income stmt'!#REF!,'Income stmt'!#REF!,'Income stmt'!#REF!,'Income stmt'!#REF!,'Income stmt'!#REF!</definedName>
    <definedName name="Z_D06ECB20_2FF2_11D4_96B2_00A00CC3B01B_.wvu.PrintArea" localSheetId="0" hidden="1">'Income stmt'!$A$1:$J$62</definedName>
    <definedName name="Z_D06ECB20_2FF2_11D4_96B2_00A00CC3B01B_.wvu.Rows" localSheetId="0" hidden="1">'Income stmt'!#REF!,'Income stmt'!#REF!,'Income stmt'!#REF!,'Income stmt'!#REF!,'Income stmt'!#REF!</definedName>
    <definedName name="zz">'Notes'!$A$105:A65360</definedName>
  </definedNames>
  <calcPr fullCalcOnLoad="1"/>
</workbook>
</file>

<file path=xl/comments4.xml><?xml version="1.0" encoding="utf-8"?>
<comments xmlns="http://schemas.openxmlformats.org/spreadsheetml/2006/main">
  <authors>
    <author>A satisfied Microsoft Office user</author>
  </authors>
  <commentList>
    <comment ref="B17" authorId="0">
      <text>
        <r>
          <rPr>
            <sz val="7"/>
            <rFont val="Tahoma"/>
            <family val="0"/>
          </rPr>
          <t>AKM: Reclassed RM1.588m and RM167k to FRNs and commercial papers respectively (being discount on the financial instruments), and RM2.985m to prepayments</t>
        </r>
      </text>
    </comment>
    <comment ref="B22" authorId="0">
      <text>
        <r>
          <rPr>
            <sz val="7"/>
            <rFont val="Tahoma"/>
            <family val="0"/>
          </rPr>
          <t xml:space="preserve">AKM: Reclassed RM2.985m from deferred exp
</t>
        </r>
      </text>
    </comment>
    <comment ref="B33" authorId="0">
      <text>
        <r>
          <rPr>
            <sz val="7"/>
            <rFont val="Tahoma"/>
            <family val="0"/>
          </rPr>
          <t>AKM: Reclassed RM60m from FRNs and RM167k from deferred exp being discount on commercial papers</t>
        </r>
      </text>
    </comment>
    <comment ref="B35" authorId="0">
      <text>
        <r>
          <rPr>
            <sz val="7"/>
            <rFont val="Tahoma"/>
            <family val="0"/>
          </rPr>
          <t>AKM: Reclassed RM103k from deferred tax</t>
        </r>
      </text>
    </comment>
    <comment ref="B65" authorId="0">
      <text>
        <r>
          <rPr>
            <sz val="7"/>
            <rFont val="Tahoma"/>
            <family val="0"/>
          </rPr>
          <t>AKM: Reclassed RM1.588m from deferred exp being discount on FRNs and reclassed RM60m to short term borrowings being FRNs due within 12 mths</t>
        </r>
      </text>
    </comment>
    <comment ref="B67" authorId="0">
      <text>
        <r>
          <rPr>
            <sz val="7"/>
            <rFont val="Tahoma"/>
            <family val="0"/>
          </rPr>
          <t>AKM: Reclassed RM103k to other creditors</t>
        </r>
      </text>
    </comment>
  </commentList>
</comments>
</file>

<file path=xl/sharedStrings.xml><?xml version="1.0" encoding="utf-8"?>
<sst xmlns="http://schemas.openxmlformats.org/spreadsheetml/2006/main" count="252" uniqueCount="210">
  <si>
    <t>Prospects for the Financial Year Ending 2001</t>
  </si>
  <si>
    <t>Associated companies</t>
  </si>
  <si>
    <t>KEDAH CEMENT HOLDINGS BERHAD</t>
  </si>
  <si>
    <t>CONSOLIDATED BALANCE SHEET AS AT 31 DECEMBER 1999</t>
  </si>
  <si>
    <t>RM'000</t>
  </si>
  <si>
    <t>Fixed Assets</t>
  </si>
  <si>
    <t>Investment in subsidiary companies</t>
  </si>
  <si>
    <t>Investment in associate companies</t>
  </si>
  <si>
    <t>Investments</t>
  </si>
  <si>
    <t>Advance to subsidiary company</t>
  </si>
  <si>
    <t>Deferred expenditure</t>
  </si>
  <si>
    <t>Current Assets</t>
  </si>
  <si>
    <t>Stocks</t>
  </si>
  <si>
    <t>Trade Debtors</t>
  </si>
  <si>
    <t>Other debtors and prepayments</t>
  </si>
  <si>
    <t>Amount due from subsidiaries</t>
  </si>
  <si>
    <t>Amount due from related company-KC group</t>
  </si>
  <si>
    <t>Short term investment</t>
  </si>
  <si>
    <t>Cash and bank balances</t>
  </si>
  <si>
    <t>Current Liabilities</t>
  </si>
  <si>
    <t>Bank overdrafts</t>
  </si>
  <si>
    <t>Short term loans</t>
  </si>
  <si>
    <t>Trade creditors</t>
  </si>
  <si>
    <t>Other creditors and accruals</t>
  </si>
  <si>
    <t>Amount due to holding company</t>
  </si>
  <si>
    <t>Amount due to related company- KC group</t>
  </si>
  <si>
    <t>Provision for taxation</t>
  </si>
  <si>
    <t>Net Current liabilities</t>
  </si>
  <si>
    <t>Represented by:</t>
  </si>
  <si>
    <t>Share Capital</t>
  </si>
  <si>
    <t>Share Premium</t>
  </si>
  <si>
    <t xml:space="preserve"> </t>
  </si>
  <si>
    <t>Revaluation Reserve</t>
  </si>
  <si>
    <t>Merger Reserve</t>
  </si>
  <si>
    <t>Retained Profit/(Accumulated Losses)</t>
  </si>
  <si>
    <t>Holding company advance</t>
  </si>
  <si>
    <t>Long term loan</t>
  </si>
  <si>
    <t>Fixed rate bonds</t>
  </si>
  <si>
    <t>Floating rate notes</t>
  </si>
  <si>
    <t>Deferred income</t>
  </si>
  <si>
    <t>Deferred taxation</t>
  </si>
  <si>
    <t>Retirement benefits</t>
  </si>
  <si>
    <t>Validation Check</t>
  </si>
  <si>
    <t>CONSOLIDATED PROFIT &amp; LOSS ACCOUNT</t>
  </si>
  <si>
    <t>Turnover</t>
  </si>
  <si>
    <t>Less: Expenses</t>
  </si>
  <si>
    <t>(Loss)/Profit before tax</t>
  </si>
  <si>
    <t>Share of profit of asso co.</t>
  </si>
  <si>
    <t>Taxation</t>
  </si>
  <si>
    <t>(Loss)/Profit after taxation</t>
  </si>
  <si>
    <t>Dividends</t>
  </si>
  <si>
    <t>Accumulated losses b/f</t>
  </si>
  <si>
    <t>Accumulated losses c/f</t>
  </si>
  <si>
    <t>31/12/1999</t>
  </si>
  <si>
    <t>31/3/1999</t>
  </si>
  <si>
    <t>Amount due from related companies</t>
  </si>
  <si>
    <t>Amount due to holding companies</t>
  </si>
  <si>
    <t>Amount due to related companies</t>
  </si>
  <si>
    <t>Long Term and Deferred Liabilities</t>
  </si>
  <si>
    <t>CONSOLIDATED BALANCE SHEET</t>
  </si>
  <si>
    <t xml:space="preserve">KEDAH CEMENT HOLDINGS BERHAD ("The Company") </t>
  </si>
  <si>
    <t>and its subsidiary companies ("The Group")</t>
  </si>
  <si>
    <t>The figures have not been audited.</t>
  </si>
  <si>
    <t>CONSOLIDATED INCOME STATEMENT</t>
  </si>
  <si>
    <t>INDIVIDUAL QUARTER</t>
  </si>
  <si>
    <t>1 (a)</t>
  </si>
  <si>
    <t>(b)</t>
  </si>
  <si>
    <t>(c)</t>
  </si>
  <si>
    <t>2 (a)</t>
  </si>
  <si>
    <t>interests and extraordinary items</t>
  </si>
  <si>
    <t>(d)</t>
  </si>
  <si>
    <t xml:space="preserve">Exceptional items </t>
  </si>
  <si>
    <t>(e)</t>
  </si>
  <si>
    <t>(f)</t>
  </si>
  <si>
    <t>(g)</t>
  </si>
  <si>
    <t>(h)</t>
  </si>
  <si>
    <t>(i)</t>
  </si>
  <si>
    <t xml:space="preserve">      deducting minority interests</t>
  </si>
  <si>
    <t xml:space="preserve"> (ii) Less minority interests</t>
  </si>
  <si>
    <t>(j)</t>
  </si>
  <si>
    <t>(k)</t>
  </si>
  <si>
    <t xml:space="preserve"> (i)   Extraordinary items</t>
  </si>
  <si>
    <t xml:space="preserve"> (ii)  Less minority interests</t>
  </si>
  <si>
    <t xml:space="preserve"> (iii) Extraordinary items attributable to</t>
  </si>
  <si>
    <t xml:space="preserve">        members of the company</t>
  </si>
  <si>
    <t>(l)</t>
  </si>
  <si>
    <t xml:space="preserve">deducting any provision for preference </t>
  </si>
  <si>
    <t>dividends, if any:-</t>
  </si>
  <si>
    <t>Net tangible assets per share (RM)</t>
  </si>
  <si>
    <t>Remarks:</t>
  </si>
  <si>
    <t>(ii)</t>
  </si>
  <si>
    <t xml:space="preserve"> As at End of Current Quarter</t>
  </si>
  <si>
    <t>Note</t>
  </si>
  <si>
    <t xml:space="preserve">Current Assets </t>
  </si>
  <si>
    <t>Other Debtors</t>
  </si>
  <si>
    <t>Related Companies</t>
  </si>
  <si>
    <t>Cash and Bank Balances</t>
  </si>
  <si>
    <t>Short Term Borrowings</t>
  </si>
  <si>
    <t>Net Current Liabilities</t>
  </si>
  <si>
    <t>Shareholders' Funds</t>
  </si>
  <si>
    <t>Reserves</t>
  </si>
  <si>
    <t>Accumulated Losses</t>
  </si>
  <si>
    <t>Total Reserves</t>
  </si>
  <si>
    <t>Shareholders' funds</t>
  </si>
  <si>
    <t>Minority Interests</t>
  </si>
  <si>
    <t>Long Term Borrowings</t>
  </si>
  <si>
    <t>Other Long Term Liabilities</t>
  </si>
  <si>
    <t>NOTES</t>
  </si>
  <si>
    <t>Accounting Policies</t>
  </si>
  <si>
    <t>Extraordinary Item</t>
  </si>
  <si>
    <t>Quoted Securities</t>
  </si>
  <si>
    <t xml:space="preserve">RM'000 </t>
  </si>
  <si>
    <t>At cost</t>
  </si>
  <si>
    <t>Provision for diminution in value</t>
  </si>
  <si>
    <t>At book value</t>
  </si>
  <si>
    <t>Capital Issues and Dealings in Own Shares</t>
  </si>
  <si>
    <t>Group Borrowings and Debt Securities</t>
  </si>
  <si>
    <t>Long-term loans - Secured</t>
  </si>
  <si>
    <t>Short-term loans - Secured</t>
  </si>
  <si>
    <t xml:space="preserve">Contingent Liabilities </t>
  </si>
  <si>
    <t>Off  Balance Sheet Financial Instruments</t>
  </si>
  <si>
    <t>Material Litigations</t>
  </si>
  <si>
    <t>Segment Information</t>
  </si>
  <si>
    <t>The Group operates principally in only one industry segment and one geographical segment.</t>
  </si>
  <si>
    <t>Comparison with Preceding Quarter</t>
  </si>
  <si>
    <t>Net turnover</t>
  </si>
  <si>
    <t>Review of Performance</t>
  </si>
  <si>
    <t>Profit Forecast/Profit Guarantee</t>
  </si>
  <si>
    <t>Dividend</t>
  </si>
  <si>
    <t>The quarterly financial statements have been prepared using the same accounting policies and methods of computation as compared with the most recent annual financial statements.</t>
  </si>
  <si>
    <t xml:space="preserve">Exceptional Items   </t>
  </si>
  <si>
    <t>There is no pending material litigation as at the date of this report.</t>
  </si>
  <si>
    <t>There were no issuance and repayment of debt and equity securities, share buy-backs, share cancellations, shares held as treasury shares and resale of treasury shares during the financial quarter.</t>
  </si>
  <si>
    <t>Consolidated Profit/(Loss) before taxation</t>
  </si>
  <si>
    <t>The Directors are not recommending any payment of dividend for the financial quarter under review.</t>
  </si>
  <si>
    <t xml:space="preserve">    CUMULATIVE QUARTER</t>
  </si>
  <si>
    <t>Depreciation and amortisation</t>
  </si>
  <si>
    <t>Share of profits and losses of associated companies</t>
  </si>
  <si>
    <t>As at Preceding Financial Year End</t>
  </si>
  <si>
    <t>Inventories</t>
  </si>
  <si>
    <t>Trade receivables</t>
  </si>
  <si>
    <t>Trade Payables</t>
  </si>
  <si>
    <t>- Deferred taxation</t>
  </si>
  <si>
    <t>- Current taxation</t>
  </si>
  <si>
    <t>Current Year Quarter</t>
  </si>
  <si>
    <t>Current Year To Date</t>
  </si>
  <si>
    <t>Changes in Group Structure and Composition</t>
  </si>
  <si>
    <t>At market value</t>
  </si>
  <si>
    <t>The Group has no material contingent liabilities as at the date of this report.</t>
  </si>
  <si>
    <t>Investment income</t>
  </si>
  <si>
    <t>Other income including interest income</t>
  </si>
  <si>
    <t>Operating profit/(loss) before interest on borrowings, depreciation and amortisation, exceptional items, income tax, minority interests and extraordinary items</t>
  </si>
  <si>
    <t>Interest on borrowings</t>
  </si>
  <si>
    <t>Operating profit/(loss) after interest on borrowings, depreciation and amortisation, exceptional items but before income tax, minority interests and extraordinary items</t>
  </si>
  <si>
    <t xml:space="preserve">Profit/(loss) before taxation, minority </t>
  </si>
  <si>
    <t xml:space="preserve"> (i) Profit/(loss) after taxation before </t>
  </si>
  <si>
    <t>Profit/(loss) after taxation attributable to</t>
  </si>
  <si>
    <t>members of the Company</t>
  </si>
  <si>
    <t>Profit/(loss) after taxation and extraordinary items attributable to members of the Company</t>
  </si>
  <si>
    <t>4(a)</t>
  </si>
  <si>
    <t>Dividend per share (sen)</t>
  </si>
  <si>
    <t>Dividend description</t>
  </si>
  <si>
    <t>Not applicable</t>
  </si>
  <si>
    <t xml:space="preserve">  (a) Basic - sen</t>
  </si>
  <si>
    <t>Earnings per share based on 2 (j) above after</t>
  </si>
  <si>
    <t xml:space="preserve">  (b) Fully diluted - sen</t>
  </si>
  <si>
    <t>As at end of current quarter</t>
  </si>
  <si>
    <t>As at end of preceding financial year end</t>
  </si>
  <si>
    <t>Pre-acquisition Profits</t>
  </si>
  <si>
    <t>Fixed assets</t>
  </si>
  <si>
    <t>Preceding Quarter</t>
  </si>
  <si>
    <t>Current Quarter</t>
  </si>
  <si>
    <t>Preceding Year Corresponding Quarter</t>
  </si>
  <si>
    <t>Preceding Year Corresponding Period</t>
  </si>
  <si>
    <t>Holding companies</t>
  </si>
  <si>
    <t>Other Payables</t>
  </si>
  <si>
    <t>The Group does not have any material financial instruments with off balance sheet risk as at the date of this report.</t>
  </si>
  <si>
    <t>The earnings/(loss) per share has been calculated based on the following number of ordinary shares in issue:-</t>
  </si>
  <si>
    <t>The operations of the Group is closely linked to the construction sector which would normally experience a slow down in construction activities during the festive holidays in Malaysia.</t>
  </si>
  <si>
    <t>Profit on sale of Investment Properties</t>
  </si>
  <si>
    <t>Seasonal and cyclical factors</t>
  </si>
  <si>
    <t>The net tangible assets per share has been calculated based on 419,659,001 (31.12.2000: 419,659,001) ordinary shares in issue as at the end of the financial quarter.</t>
  </si>
  <si>
    <t xml:space="preserve">There were no purchases or disposals of quoted securities during the financial quarter under review. </t>
  </si>
  <si>
    <t>The Group did not publish any profit forecast during the financial quarter under review.</t>
  </si>
  <si>
    <t>Dated: 29 May 2001</t>
  </si>
  <si>
    <t>Total loans</t>
  </si>
  <si>
    <t>Status of Corporate Proposal</t>
  </si>
  <si>
    <t>Unaudited Quarterly Report on Consolidated Results for the financial quarter ended 31 March 2001</t>
  </si>
  <si>
    <t>There was no exceptional item in the financial quarter ended 31 March 2001.</t>
  </si>
  <si>
    <t>There was no extraordinary item in the financial quarter ended 31 March 2001.</t>
  </si>
  <si>
    <t>The taxation charge in the financial quarter ended 31 March 2001 does not contain any deferred tax and/or adjustment for under or over provision in respect of prior years.</t>
  </si>
  <si>
    <t>There were no pre-acquisition profits or losses for the financial quarter ended 31 March 2001.</t>
  </si>
  <si>
    <t>There were no disposal of investment properties for the financial quarter ended 31 March 2001.</t>
  </si>
  <si>
    <t>Investments in quoted securities as at 31 March 2001 are as follows:-</t>
  </si>
  <si>
    <t>Total Group borrowings as at 31 March 2001:-</t>
  </si>
  <si>
    <t>Status of Corporate Proposal (cont'd)</t>
  </si>
  <si>
    <t>Year Quarter</t>
  </si>
  <si>
    <t xml:space="preserve">Current </t>
  </si>
  <si>
    <t>There were no changes to the Group structure/composition during the financial quarter ended 31 March 2001 except that Kedah Cement (Myanmar) Limited and Kedah Cement International Limited which had been dormant since incorporation had on 1 May 2001 ceased to be subsidiaries of the Company following the Company's application to the Registrar of Companies in the territory of British Virgin Island to strike the companies from the register.</t>
  </si>
  <si>
    <t>The results of the preceding quarter included exceptional charges of RM9.289 million on write-off of fixed assets, stocks and other debtors.  Excluding the exceptional charges, pre-tax profit for the current quarter is lower than the preceding quarter due mainly to higher production costs at the works for scheduled maintenance.</t>
  </si>
  <si>
    <t>(a) 419,659,001 shares during the current quarter ended 31 March 2001</t>
  </si>
  <si>
    <t>(a) 419,651,001 shares during the quarter ended 31 March 2000</t>
  </si>
  <si>
    <t xml:space="preserve">On 29 March 2001, Commerce International Merchant Bankers Berhad announced on behalf of the Company that the Board of Directors of the Company had been informed by UEM that in view of the weak stock market conditions as well as certain conditions precedent to the Reconstruction Agreement and the Sale and Purchase of Shares Agreement (collectively known as the "Agreements") having not been fulfilled, UEM was of the opinion that it was no longer feasible to proceed with the proposals described above and had therefore decided not to extend the Agreements beyond the cut-off date of 31 March 2001.  As such,  the Agreements lapsed automatically thereafter.   </t>
  </si>
  <si>
    <t>The effective tax rate of the Group for the current quarter is lower than the statutory tax rate due mainly to the availability of tax losses for setoff against taxable profits of several operating subsidiaries.  In addition, profits of the subsidiary engaged in shipping and time-chartering activities is exempt from income tax.</t>
  </si>
  <si>
    <t>Loans from holding company</t>
  </si>
  <si>
    <t>Cement demand in Peninsular Malaysia recorded a 13% growth for the current quarter compared to the corresponding quarter last year.  Consequently, turnover for the period improved by 35% aided to some extent by higher selling prices which recovered from the lows witnessed during a period of deep discounting in the first six weeks of last year.  Against the the above background, the Group recorded a profit before tax of RM3.184 million against a loss of RM16.448 million in the previous period.  The improved performance is also partly attributed to improved plant efficiency and lower financing cost.</t>
  </si>
  <si>
    <t>Year to date</t>
  </si>
  <si>
    <t>On 3 November 1999,  the Company ("KCHB"), M-Cement Sdn Bhd ("MCSB", a wholly-owned subsidiary of Malayan Cement Berhad ("MCB")), United Engineers (Malaysia) Berhad ("UEM") and Central Malaysian Assets Berhad ("CMA") entered into a Reconstruction Agreement in relation to, inter-alia,  the proposed acquisition by MCSB of the entire cement and related businesses of KCHB, the proposed transfer of the listing status from KCHB to CMA and the proposed acquisitions by CMA of Expressway Lingkaran Tengah Sdn Bhd and Kualiti Alam Sdn Bhd from UEM via a Sale and Purchase of Shares Agreement.</t>
  </si>
  <si>
    <t>With the lapse of the Agreements, the Company has been informed by MCB that it is continuing to identify and secure suitable and viable assets to be injected into KCHB and are currently engaged in preliminary discussions with its advisors.  An announcement will be made if and when a definitive proposal is in place. In the event that MCB fails to identify suitable assets, it remains the intention of MCB to acquire the entire cement and related businesses of KCHB.  The Company will keep its shareholders informed of further developments as and when events are finalised.</t>
  </si>
  <si>
    <t>For the current year, the construction sector in Malaysia is expected to benefit from increased government spending on infrastructure and public sector projects.  Cement demand in Peninsular Malaysia is therefore expected to maintain a strong growth trend for the rest of the year.  The Group will continue with its focus on the implementation of operational improvement programmes aimed at delivering further sustainable reduction in operating costs.  Against this backdrop and barring unforeseen circumstances, the Board is  optimistic that the performance for the financial year-ending 31 December 2001 will be better than last year.</t>
  </si>
</sst>
</file>

<file path=xl/styles.xml><?xml version="1.0" encoding="utf-8"?>
<styleSheet xmlns="http://schemas.openxmlformats.org/spreadsheetml/2006/main">
  <numFmts count="10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_(* #,##0_);_(* \(#,##0\);_(* &quot;-&quot;??_);_(@_)"/>
    <numFmt numFmtId="171" formatCode="&quot;£&quot;\ #,##0.00_);[Red]&quot;£&quot;\ \(#,##0.00\)"/>
    <numFmt numFmtId="172" formatCode="0_);\(0\)"/>
    <numFmt numFmtId="173" formatCode="_(* #,##0_);\(* &quot;-&quot;??_);_(@_)"/>
    <numFmt numFmtId="174" formatCode="_(* #,##0.0_);_(* \(#,##0.0\);_(* &quot;-&quot;??_);_(@_)"/>
    <numFmt numFmtId="175" formatCode="&quot;£&quot;#,##0;\-&quot;£&quot;#,##0"/>
    <numFmt numFmtId="176" formatCode="&quot;£&quot;#,##0;[Red]\-&quot;£&quot;#,##0"/>
    <numFmt numFmtId="177" formatCode="&quot;£&quot;#,##0.00;\-&quot;£&quot;#,##0.00"/>
    <numFmt numFmtId="178" formatCode="&quot;£&quot;#,##0.00;[Red]\-&quot;£&quot;#,##0.00"/>
    <numFmt numFmtId="179" formatCode="_-&quot;£&quot;* #,##0_-;\-&quot;£&quot;* #,##0_-;_-&quot;£&quot;* &quot;-&quot;_-;_-@_-"/>
    <numFmt numFmtId="180" formatCode="_-* #,##0_-;\-* #,##0_-;_-* &quot;-&quot;_-;_-@_-"/>
    <numFmt numFmtId="181" formatCode="_-&quot;£&quot;* #,##0.00_-;\-&quot;£&quot;* #,##0.00_-;_-&quot;£&quot;* &quot;-&quot;??_-;_-@_-"/>
    <numFmt numFmtId="182" formatCode="_-* #,##0.00_-;\-* #,##0.00_-;_-* &quot;-&quot;??_-;_-@_-"/>
    <numFmt numFmtId="183" formatCode="_-* #,##0.0_-;\-* #,##0.0_-;_-* &quot;-&quot;??_-;_-@_-"/>
    <numFmt numFmtId="184" formatCode="_-* #,##0_-;\-* #,##0_-;_-* &quot;-&quot;??_-;_-@_-"/>
    <numFmt numFmtId="185" formatCode="0.0"/>
    <numFmt numFmtId="186" formatCode="_(* #,##0.000_);_(* \(#,##0.000\);_(* &quot;-&quot;??_);_(@_)"/>
    <numFmt numFmtId="187" formatCode="&quot;RM&quot;#,##0_);\(&quot;RM&quot;#,##0\)"/>
    <numFmt numFmtId="188" formatCode="&quot;RM&quot;#,##0_);[Red]\(&quot;RM&quot;#,##0\)"/>
    <numFmt numFmtId="189" formatCode="&quot;RM&quot;#,##0.00_);\(&quot;RM&quot;#,##0.00\)"/>
    <numFmt numFmtId="190" formatCode="&quot;RM&quot;#,##0.00_);[Red]\(&quot;RM&quot;#,##0.00\)"/>
    <numFmt numFmtId="191" formatCode="_(&quot;RM&quot;* #,##0_);_(&quot;RM&quot;* \(#,##0\);_(&quot;RM&quot;* &quot;-&quot;_);_(@_)"/>
    <numFmt numFmtId="192" formatCode="_(&quot;RM&quot;* #,##0.00_);_(&quot;RM&quot;* \(#,##0.00\);_(&quot;RM&quot;* &quot;-&quot;??_);_(@_)"/>
    <numFmt numFmtId="193" formatCode="#,##0.0_);\(#,##0.0\)"/>
    <numFmt numFmtId="194" formatCode="#,##0.000_);\(#,##0.000\)"/>
    <numFmt numFmtId="195" formatCode="#,##0.0000_);\(#,##0.0000\)"/>
    <numFmt numFmtId="196" formatCode="0.0%"/>
    <numFmt numFmtId="197" formatCode="#,##0.00000_);\(#,##0.00000\)"/>
    <numFmt numFmtId="198" formatCode="#,##0.000000_);\(#,##0.000000\)"/>
    <numFmt numFmtId="199" formatCode="#,##0.0000000_);\(#,##0.0000000\)"/>
    <numFmt numFmtId="200" formatCode="#,##0.00000000_);\(#,##0.00000000\)"/>
    <numFmt numFmtId="201" formatCode="#,##0.000000000_);\(#,##0.000000000\)"/>
    <numFmt numFmtId="202" formatCode="0.0000"/>
    <numFmt numFmtId="203" formatCode="0.000"/>
    <numFmt numFmtId="204" formatCode="0.00000"/>
    <numFmt numFmtId="205" formatCode="_(* #,##0.000_);_(* \(#,##0.000\);_(* &quot;-&quot;???_);_(@_)"/>
    <numFmt numFmtId="206" formatCode="dd\ mmmm\ yyyy"/>
    <numFmt numFmtId="207" formatCode="_(* #,##0.0000_);_(* \(#,##0.0000\);_(* &quot;-&quot;??_);_(@_)"/>
    <numFmt numFmtId="208" formatCode="_(* #,##0.00000_);_(* \(#,##0.00000\);_(* &quot;-&quot;??_);_(@_)"/>
    <numFmt numFmtId="209" formatCode="mm/dd/yy"/>
    <numFmt numFmtId="210" formatCode="#,##0.0_);[Red]\(#,##0.0\)"/>
    <numFmt numFmtId="211" formatCode="#,##0.000_);[Red]\(#,##0.000\)"/>
    <numFmt numFmtId="212" formatCode="dd/m/yyyy"/>
    <numFmt numFmtId="213" formatCode="#,##0.0000_);[Red]\(#,##0.0000\)"/>
    <numFmt numFmtId="214" formatCode="0.00_)"/>
    <numFmt numFmtId="215" formatCode="0_)"/>
    <numFmt numFmtId="216" formatCode="0.0000_)"/>
    <numFmt numFmtId="217" formatCode="&quot;$&quot;#,##0\ ;\(&quot;$&quot;#,##0\)"/>
    <numFmt numFmtId="218" formatCode="&quot;$&quot;#,##0\ ;[Red]\(&quot;$&quot;#,##0\)"/>
    <numFmt numFmtId="219" formatCode="&quot;$&quot;#,##0.00\ ;\(&quot;$&quot;#,##0.00\)"/>
    <numFmt numFmtId="220" formatCode="&quot;$&quot;#,##0.00\ ;[Red]\(&quot;$&quot;#,##0.00\)"/>
    <numFmt numFmtId="221" formatCode="m/d"/>
    <numFmt numFmtId="222" formatCode="0.000000"/>
    <numFmt numFmtId="223" formatCode="0.0000000"/>
    <numFmt numFmtId="224" formatCode="0.0000000000"/>
    <numFmt numFmtId="225" formatCode="0.000000000"/>
    <numFmt numFmtId="226" formatCode="0.00000000"/>
    <numFmt numFmtId="227" formatCode="0.000_)"/>
    <numFmt numFmtId="228" formatCode="0.0_)"/>
    <numFmt numFmtId="229" formatCode="0.000%"/>
    <numFmt numFmtId="230" formatCode="General_)"/>
    <numFmt numFmtId="231" formatCode="0.00000_)"/>
    <numFmt numFmtId="232" formatCode="0.000000_)"/>
    <numFmt numFmtId="233" formatCode="0.0000000_)"/>
    <numFmt numFmtId="234" formatCode="#."/>
    <numFmt numFmtId="235" formatCode="#,##0.0"/>
    <numFmt numFmtId="236" formatCode="_(* #,##0.000000_);_(* \(#,##0.000000\);_(* &quot;-&quot;??_);_(@_)"/>
    <numFmt numFmtId="237" formatCode="0.0000%"/>
    <numFmt numFmtId="238" formatCode="0.00000%"/>
    <numFmt numFmtId="239" formatCode="0.000000%"/>
    <numFmt numFmtId="240" formatCode="0.0000000%"/>
    <numFmt numFmtId="241" formatCode="0.00000000%"/>
    <numFmt numFmtId="242" formatCode="0.000000000%"/>
    <numFmt numFmtId="243" formatCode="0.0000000000%"/>
    <numFmt numFmtId="244" formatCode="0.00000000000%"/>
    <numFmt numFmtId="245" formatCode="0.000000000000%"/>
    <numFmt numFmtId="246" formatCode="0.0000000000000%"/>
    <numFmt numFmtId="247" formatCode="0.00000000000000%"/>
    <numFmt numFmtId="248" formatCode="&quot;$&quot;#,##0.000_);[Red]\(&quot;$&quot;#,##0.000\)"/>
    <numFmt numFmtId="249" formatCode="&quot;$&quot;#,##0.0000_);[Red]\(&quot;$&quot;#,##0.0000\)"/>
    <numFmt numFmtId="250" formatCode="&quot;$&quot;#,##0.0_);[Red]\(&quot;$&quot;#,##0.0\)"/>
    <numFmt numFmtId="251" formatCode="0.00000000_)"/>
    <numFmt numFmtId="252" formatCode="d/mmm/yy"/>
    <numFmt numFmtId="253" formatCode="mmmmm"/>
    <numFmt numFmtId="254" formatCode="#,##0.00000_);[Red]\(#,##0.00000\)"/>
    <numFmt numFmtId="255" formatCode="#,##0.000000_);[Red]\(#,##0.000000\)"/>
    <numFmt numFmtId="256" formatCode="#,##0.0000000_);[Red]\(#,##0.0000000\)"/>
  </numFmts>
  <fonts count="37">
    <font>
      <sz val="10"/>
      <name val="Arial"/>
      <family val="0"/>
    </font>
    <font>
      <b/>
      <sz val="10"/>
      <name val="Arial"/>
      <family val="0"/>
    </font>
    <font>
      <i/>
      <sz val="10"/>
      <name val="Arial"/>
      <family val="0"/>
    </font>
    <font>
      <b/>
      <i/>
      <sz val="10"/>
      <name val="Arial"/>
      <family val="0"/>
    </font>
    <font>
      <sz val="12"/>
      <name val="Tms Rmn"/>
      <family val="0"/>
    </font>
    <font>
      <sz val="12"/>
      <name val="Garamond"/>
      <family val="0"/>
    </font>
    <font>
      <sz val="8"/>
      <name val="Arial"/>
      <family val="2"/>
    </font>
    <font>
      <b/>
      <sz val="8"/>
      <name val="Arial"/>
      <family val="2"/>
    </font>
    <font>
      <sz val="7"/>
      <name val="Tahoma"/>
      <family val="0"/>
    </font>
    <font>
      <sz val="12"/>
      <name val="Helv"/>
      <family val="0"/>
    </font>
    <font>
      <sz val="8"/>
      <name val="Arial Narrow"/>
      <family val="0"/>
    </font>
    <font>
      <b/>
      <sz val="11"/>
      <name val="CG Times"/>
      <family val="1"/>
    </font>
    <font>
      <sz val="10"/>
      <name val="CG Times"/>
      <family val="1"/>
    </font>
    <font>
      <b/>
      <sz val="10"/>
      <name val="CG Times"/>
      <family val="1"/>
    </font>
    <font>
      <sz val="12"/>
      <name val="CG Times"/>
      <family val="1"/>
    </font>
    <font>
      <u val="single"/>
      <sz val="10"/>
      <name val="CG Times"/>
      <family val="1"/>
    </font>
    <font>
      <u val="single"/>
      <sz val="8"/>
      <color indexed="12"/>
      <name val="Arial"/>
      <family val="0"/>
    </font>
    <font>
      <u val="single"/>
      <sz val="8"/>
      <color indexed="36"/>
      <name val="Arial"/>
      <family val="0"/>
    </font>
    <font>
      <sz val="11"/>
      <name val="CG Times"/>
      <family val="1"/>
    </font>
    <font>
      <u val="single"/>
      <sz val="11"/>
      <name val="CG Times"/>
      <family val="1"/>
    </font>
    <font>
      <sz val="14"/>
      <name val="Arial"/>
      <family val="0"/>
    </font>
    <font>
      <sz val="13"/>
      <name val="Helv"/>
      <family val="0"/>
    </font>
    <font>
      <sz val="12"/>
      <name val="Arial"/>
      <family val="0"/>
    </font>
    <font>
      <sz val="10"/>
      <name val="Metrostyle"/>
      <family val="0"/>
    </font>
    <font>
      <b/>
      <sz val="18"/>
      <name val="Arial"/>
      <family val="0"/>
    </font>
    <font>
      <b/>
      <sz val="12"/>
      <name val="Arial"/>
      <family val="0"/>
    </font>
    <font>
      <sz val="10"/>
      <name val="Courier"/>
      <family val="0"/>
    </font>
    <font>
      <sz val="12"/>
      <name val="Courier"/>
      <family val="0"/>
    </font>
    <font>
      <sz val="20"/>
      <name val="Courier"/>
      <family val="0"/>
    </font>
    <font>
      <sz val="9"/>
      <name val="Helv"/>
      <family val="0"/>
    </font>
    <font>
      <sz val="9"/>
      <name val="Courier"/>
      <family val="0"/>
    </font>
    <font>
      <sz val="24"/>
      <name val="Courier"/>
      <family val="0"/>
    </font>
    <font>
      <sz val="10"/>
      <name val="Times New Roman"/>
      <family val="1"/>
    </font>
    <font>
      <sz val="10"/>
      <color indexed="10"/>
      <name val="CG Times"/>
      <family val="1"/>
    </font>
    <font>
      <b/>
      <sz val="10"/>
      <name val="Times New Roman"/>
      <family val="1"/>
    </font>
    <font>
      <b/>
      <i/>
      <sz val="10"/>
      <color indexed="10"/>
      <name val="CG Times"/>
      <family val="1"/>
    </font>
    <font>
      <sz val="11"/>
      <color indexed="9"/>
      <name val="CG Times"/>
      <family val="1"/>
    </font>
  </fonts>
  <fills count="2">
    <fill>
      <patternFill/>
    </fill>
    <fill>
      <patternFill patternType="gray125"/>
    </fill>
  </fills>
  <borders count="14">
    <border>
      <left/>
      <right/>
      <top/>
      <bottom/>
      <diagonal/>
    </border>
    <border>
      <left>
        <color indexed="63"/>
      </left>
      <right>
        <color indexed="63"/>
      </right>
      <top style="double"/>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double"/>
    </border>
    <border>
      <left>
        <color indexed="63"/>
      </left>
      <right>
        <color indexed="63"/>
      </right>
      <top style="thin"/>
      <bottom>
        <color indexed="63"/>
      </bottom>
    </border>
    <border>
      <left style="thin"/>
      <right style="thin"/>
      <top style="thin"/>
      <bottom style="thin"/>
    </border>
    <border>
      <left>
        <color indexed="63"/>
      </left>
      <right>
        <color indexed="63"/>
      </right>
      <top style="thin"/>
      <bottom style="thin"/>
    </border>
    <border>
      <left>
        <color indexed="63"/>
      </left>
      <right>
        <color indexed="63"/>
      </right>
      <top style="thin"/>
      <bottom style="double"/>
    </border>
    <border>
      <left style="thin"/>
      <right>
        <color indexed="63"/>
      </right>
      <top style="thin"/>
      <bottom style="thin"/>
    </border>
    <border>
      <left>
        <color indexed="63"/>
      </left>
      <right style="thin"/>
      <top style="thin"/>
      <bottom style="thin"/>
    </border>
    <border>
      <left>
        <color indexed="63"/>
      </left>
      <right>
        <color indexed="63"/>
      </right>
      <top style="double"/>
      <bottom style="double"/>
    </border>
  </borders>
  <cellStyleXfs count="1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80" fontId="5" fillId="0" borderId="0" applyFont="0" applyFill="0" applyBorder="0" applyAlignment="0" applyProtection="0"/>
    <xf numFmtId="214" fontId="21" fillId="0" borderId="0">
      <alignment/>
      <protection/>
    </xf>
    <xf numFmtId="214" fontId="21" fillId="0" borderId="0">
      <alignment/>
      <protection/>
    </xf>
    <xf numFmtId="214" fontId="21" fillId="0" borderId="0">
      <alignment/>
      <protection/>
    </xf>
    <xf numFmtId="214" fontId="21" fillId="0" borderId="0">
      <alignment/>
      <protection/>
    </xf>
    <xf numFmtId="214" fontId="21" fillId="0" borderId="0">
      <alignment/>
      <protection/>
    </xf>
    <xf numFmtId="43" fontId="0" fillId="0" borderId="0" applyFont="0" applyFill="0" applyBorder="0" applyAlignment="0" applyProtection="0"/>
    <xf numFmtId="182" fontId="5" fillId="0" borderId="0" applyFont="0" applyFill="0" applyBorder="0" applyAlignment="0" applyProtection="0"/>
    <xf numFmtId="43" fontId="20" fillId="0" borderId="0" applyFont="0" applyFill="0" applyBorder="0" applyAlignment="0">
      <protection/>
    </xf>
    <xf numFmtId="4" fontId="0" fillId="0" borderId="0" applyFont="0" applyFill="0" applyBorder="0" applyAlignment="0" applyProtection="0"/>
    <xf numFmtId="4" fontId="22" fillId="0" borderId="0" applyFill="0" applyBorder="0" applyAlignment="0" applyProtection="0"/>
    <xf numFmtId="4" fontId="0" fillId="0" borderId="0" applyFont="0" applyFill="0" applyBorder="0" applyAlignment="0" applyProtection="0"/>
    <xf numFmtId="4" fontId="0" fillId="0" borderId="0" applyFont="0" applyFill="0" applyBorder="0" applyAlignment="0" applyProtection="0"/>
    <xf numFmtId="4"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3" fontId="0" fillId="0" borderId="0" applyFont="0" applyFill="0" applyBorder="0" applyAlignment="0" applyProtection="0"/>
    <xf numFmtId="214" fontId="21" fillId="0" borderId="0">
      <alignment/>
      <protection/>
    </xf>
    <xf numFmtId="214" fontId="21" fillId="0" borderId="0">
      <alignment/>
      <protection/>
    </xf>
    <xf numFmtId="214" fontId="21" fillId="0" borderId="0">
      <alignment/>
      <protection/>
    </xf>
    <xf numFmtId="44"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179" fontId="5"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191" fontId="23" fillId="0" borderId="0" applyFont="0" applyFill="0" applyBorder="0" applyAlignment="0" applyProtection="0"/>
    <xf numFmtId="44" fontId="0" fillId="0" borderId="0" applyFont="0" applyFill="0" applyBorder="0" applyAlignment="0" applyProtection="0"/>
    <xf numFmtId="181" fontId="5" fillId="0" borderId="0" applyFont="0" applyFill="0" applyBorder="0" applyAlignment="0" applyProtection="0"/>
    <xf numFmtId="219" fontId="0" fillId="0" borderId="0" applyFont="0" applyFill="0" applyBorder="0" applyAlignment="0" applyProtection="0"/>
    <xf numFmtId="219" fontId="22" fillId="0" borderId="0" applyFill="0" applyBorder="0" applyAlignment="0" applyProtection="0"/>
    <xf numFmtId="219" fontId="0" fillId="0" borderId="0" applyFont="0" applyFill="0" applyBorder="0" applyAlignment="0" applyProtection="0"/>
    <xf numFmtId="219" fontId="0" fillId="0" borderId="0" applyFont="0" applyFill="0" applyBorder="0" applyAlignment="0" applyProtection="0"/>
    <xf numFmtId="219" fontId="0" fillId="0" borderId="0" applyFont="0" applyFill="0" applyBorder="0" applyAlignment="0" applyProtection="0"/>
    <xf numFmtId="192" fontId="0" fillId="0" borderId="0" applyFont="0" applyFill="0" applyBorder="0" applyAlignment="0" applyProtection="0"/>
    <xf numFmtId="192" fontId="0" fillId="0" borderId="0" applyFont="0" applyFill="0" applyBorder="0" applyAlignment="0" applyProtection="0"/>
    <xf numFmtId="192" fontId="23" fillId="0" borderId="0" applyFont="0" applyFill="0" applyBorder="0" applyAlignment="0" applyProtection="0"/>
    <xf numFmtId="217" fontId="0" fillId="0" borderId="0" applyFont="0" applyFill="0" applyBorder="0" applyAlignment="0" applyProtection="0"/>
    <xf numFmtId="0" fontId="0" fillId="0" borderId="0" applyFont="0" applyFill="0" applyBorder="0" applyAlignment="0" applyProtection="0"/>
    <xf numFmtId="0" fontId="22" fillId="0" borderId="0" applyFill="0" applyBorder="0" applyAlignment="0" applyProtection="0"/>
    <xf numFmtId="0" fontId="4" fillId="0" borderId="0" applyNumberFormat="0" applyFill="0" applyBorder="0" applyAlignment="0" applyProtection="0"/>
    <xf numFmtId="2" fontId="0" fillId="0" borderId="0" applyFont="0" applyFill="0" applyBorder="0" applyAlignment="0" applyProtection="0"/>
    <xf numFmtId="2" fontId="22" fillId="0" borderId="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16" fillId="0" borderId="0" applyNumberFormat="0" applyFill="0" applyBorder="0" applyAlignment="0" applyProtection="0"/>
    <xf numFmtId="230" fontId="26" fillId="0" borderId="0">
      <alignment/>
      <protection/>
    </xf>
    <xf numFmtId="230" fontId="27" fillId="0" borderId="0">
      <alignment/>
      <protection/>
    </xf>
    <xf numFmtId="230" fontId="27" fillId="0" borderId="0">
      <alignment/>
      <protection/>
    </xf>
    <xf numFmtId="230" fontId="27" fillId="0" borderId="0">
      <alignment/>
      <protection/>
    </xf>
    <xf numFmtId="230" fontId="27" fillId="0" borderId="0">
      <alignment/>
      <protection/>
    </xf>
    <xf numFmtId="230" fontId="27" fillId="0" borderId="0">
      <alignment/>
      <protection/>
    </xf>
    <xf numFmtId="0" fontId="0" fillId="0" borderId="0">
      <alignment/>
      <protection/>
    </xf>
    <xf numFmtId="230" fontId="27" fillId="0" borderId="0">
      <alignment/>
      <protection/>
    </xf>
    <xf numFmtId="0" fontId="0" fillId="0" borderId="0">
      <alignment/>
      <protection/>
    </xf>
    <xf numFmtId="0" fontId="0" fillId="0" borderId="0">
      <alignment/>
      <protection/>
    </xf>
    <xf numFmtId="230" fontId="27" fillId="0" borderId="0">
      <alignment/>
      <protection/>
    </xf>
    <xf numFmtId="230" fontId="28" fillId="0" borderId="0">
      <alignment/>
      <protection/>
    </xf>
    <xf numFmtId="0" fontId="0" fillId="0" borderId="0">
      <alignment/>
      <protection/>
    </xf>
    <xf numFmtId="37" fontId="9" fillId="0" borderId="0">
      <alignment/>
      <protection/>
    </xf>
    <xf numFmtId="230" fontId="29" fillId="0" borderId="0">
      <alignment/>
      <protection/>
    </xf>
    <xf numFmtId="0" fontId="5" fillId="0" borderId="0" applyFill="0">
      <alignment/>
      <protection/>
    </xf>
    <xf numFmtId="0" fontId="0" fillId="0" borderId="0">
      <alignment/>
      <protection/>
    </xf>
    <xf numFmtId="230" fontId="30" fillId="0" borderId="0">
      <alignment/>
      <protection/>
    </xf>
    <xf numFmtId="214" fontId="21" fillId="0" borderId="0">
      <alignment/>
      <protection/>
    </xf>
    <xf numFmtId="230" fontId="27" fillId="0" borderId="0">
      <alignment/>
      <protection/>
    </xf>
    <xf numFmtId="230" fontId="31" fillId="0" borderId="0">
      <alignment/>
      <protection/>
    </xf>
    <xf numFmtId="0" fontId="0" fillId="0" borderId="0">
      <alignment/>
      <protection/>
    </xf>
    <xf numFmtId="0" fontId="0" fillId="0" borderId="0">
      <alignment/>
      <protection/>
    </xf>
    <xf numFmtId="230" fontId="27" fillId="0" borderId="0">
      <alignment/>
      <protection/>
    </xf>
    <xf numFmtId="230" fontId="27" fillId="0" borderId="0">
      <alignment/>
      <protection/>
    </xf>
    <xf numFmtId="230" fontId="27" fillId="0" borderId="0">
      <alignment/>
      <protection/>
    </xf>
    <xf numFmtId="0" fontId="0" fillId="0" borderId="0">
      <alignment/>
      <protection/>
    </xf>
    <xf numFmtId="0" fontId="2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230" fontId="26" fillId="0" borderId="0">
      <alignment/>
      <protection/>
    </xf>
    <xf numFmtId="0" fontId="10" fillId="0" borderId="0">
      <alignment/>
      <protection/>
    </xf>
    <xf numFmtId="0" fontId="0" fillId="0" borderId="0">
      <alignment/>
      <protection/>
    </xf>
    <xf numFmtId="0" fontId="20" fillId="0" borderId="0">
      <alignment/>
      <protection/>
    </xf>
    <xf numFmtId="0" fontId="23" fillId="0" borderId="0">
      <alignment/>
      <protection/>
    </xf>
    <xf numFmtId="0" fontId="0" fillId="0" borderId="0">
      <alignment/>
      <protection/>
    </xf>
    <xf numFmtId="0" fontId="0" fillId="0" borderId="0">
      <alignment/>
      <protection/>
    </xf>
    <xf numFmtId="230" fontId="27" fillId="0" borderId="0">
      <alignment/>
      <protection/>
    </xf>
    <xf numFmtId="0" fontId="0" fillId="0" borderId="0">
      <alignment/>
      <protection/>
    </xf>
    <xf numFmtId="9" fontId="0" fillId="0" borderId="0" applyFont="0" applyFill="0" applyBorder="0" applyAlignment="0" applyProtection="0"/>
    <xf numFmtId="10" fontId="0" fillId="0" borderId="0" applyFont="0" applyFill="0" applyBorder="0" applyAlignment="0" applyProtection="0"/>
    <xf numFmtId="10" fontId="22" fillId="0" borderId="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0" fontId="0" fillId="0" borderId="1" applyNumberFormat="0" applyFont="0" applyFill="0" applyAlignment="0" applyProtection="0"/>
    <xf numFmtId="0" fontId="25" fillId="0" borderId="0" applyNumberFormat="0" applyFill="0" applyBorder="0" applyAlignment="0" applyProtection="0"/>
  </cellStyleXfs>
  <cellXfs count="173">
    <xf numFmtId="0" fontId="0" fillId="0" borderId="0" xfId="0" applyAlignment="1">
      <alignment/>
    </xf>
    <xf numFmtId="170" fontId="0" fillId="0" borderId="0" xfId="0" applyNumberFormat="1" applyAlignment="1">
      <alignment/>
    </xf>
    <xf numFmtId="0" fontId="7" fillId="0" borderId="0" xfId="0" applyFont="1" applyAlignment="1">
      <alignment/>
    </xf>
    <xf numFmtId="0" fontId="6" fillId="0" borderId="0" xfId="0" applyFont="1" applyAlignment="1">
      <alignment/>
    </xf>
    <xf numFmtId="0" fontId="7" fillId="0" borderId="0" xfId="0" applyFont="1" applyAlignment="1">
      <alignment/>
    </xf>
    <xf numFmtId="0" fontId="7" fillId="0" borderId="0" xfId="0" applyFont="1" applyAlignment="1">
      <alignment horizontal="center"/>
    </xf>
    <xf numFmtId="0" fontId="7" fillId="0" borderId="0" xfId="0" applyFont="1" applyAlignment="1" quotePrefix="1">
      <alignment horizontal="center"/>
    </xf>
    <xf numFmtId="0" fontId="7" fillId="0" borderId="0" xfId="0" applyFont="1" applyAlignment="1">
      <alignment/>
    </xf>
    <xf numFmtId="0" fontId="7" fillId="0" borderId="2" xfId="0" applyFont="1" applyBorder="1" applyAlignment="1">
      <alignment horizontal="center"/>
    </xf>
    <xf numFmtId="0" fontId="7" fillId="0" borderId="2" xfId="0" applyFont="1" applyBorder="1" applyAlignment="1">
      <alignment/>
    </xf>
    <xf numFmtId="0" fontId="7" fillId="0" borderId="0" xfId="0" applyFont="1" applyAlignment="1">
      <alignment horizontal="center"/>
    </xf>
    <xf numFmtId="0" fontId="7" fillId="0" borderId="0" xfId="0" applyFont="1" applyAlignment="1">
      <alignment horizontal="left"/>
    </xf>
    <xf numFmtId="170" fontId="6" fillId="0" borderId="0" xfId="15" applyNumberFormat="1" applyFont="1" applyAlignment="1">
      <alignment/>
    </xf>
    <xf numFmtId="0" fontId="6" fillId="0" borderId="0" xfId="0" applyFont="1" applyAlignment="1">
      <alignment horizontal="left"/>
    </xf>
    <xf numFmtId="0" fontId="6" fillId="0" borderId="3" xfId="0" applyFont="1" applyBorder="1" applyAlignment="1">
      <alignment/>
    </xf>
    <xf numFmtId="0" fontId="6" fillId="0" borderId="0" xfId="0" applyFont="1" applyBorder="1" applyAlignment="1">
      <alignment/>
    </xf>
    <xf numFmtId="170" fontId="6" fillId="0" borderId="4" xfId="15" applyNumberFormat="1" applyFont="1" applyBorder="1" applyAlignment="1">
      <alignment/>
    </xf>
    <xf numFmtId="170" fontId="6" fillId="0" borderId="0" xfId="15" applyNumberFormat="1" applyFont="1" applyBorder="1" applyAlignment="1">
      <alignment/>
    </xf>
    <xf numFmtId="170" fontId="6" fillId="0" borderId="5" xfId="15" applyNumberFormat="1" applyFont="1" applyBorder="1" applyAlignment="1">
      <alignment/>
    </xf>
    <xf numFmtId="170" fontId="6" fillId="0" borderId="0" xfId="0" applyNumberFormat="1" applyFont="1" applyAlignment="1">
      <alignment/>
    </xf>
    <xf numFmtId="0" fontId="6" fillId="0" borderId="4" xfId="0" applyFont="1" applyBorder="1" applyAlignment="1">
      <alignment/>
    </xf>
    <xf numFmtId="170" fontId="6" fillId="0" borderId="5" xfId="0" applyNumberFormat="1" applyFont="1" applyBorder="1" applyAlignment="1">
      <alignment/>
    </xf>
    <xf numFmtId="170" fontId="6" fillId="0" borderId="0" xfId="0" applyNumberFormat="1" applyFont="1" applyBorder="1" applyAlignment="1">
      <alignment/>
    </xf>
    <xf numFmtId="170" fontId="6" fillId="0" borderId="2" xfId="0" applyNumberFormat="1" applyFont="1" applyBorder="1" applyAlignment="1">
      <alignment/>
    </xf>
    <xf numFmtId="170" fontId="6" fillId="0" borderId="6" xfId="0" applyNumberFormat="1" applyFont="1" applyBorder="1" applyAlignment="1">
      <alignment/>
    </xf>
    <xf numFmtId="170" fontId="6" fillId="0" borderId="2" xfId="15" applyNumberFormat="1" applyFont="1" applyBorder="1" applyAlignment="1">
      <alignment/>
    </xf>
    <xf numFmtId="170" fontId="7" fillId="0" borderId="0" xfId="15" applyNumberFormat="1" applyFont="1" applyAlignment="1">
      <alignment horizontal="left"/>
    </xf>
    <xf numFmtId="170" fontId="6" fillId="0" borderId="6" xfId="15" applyNumberFormat="1" applyFont="1" applyBorder="1" applyAlignment="1">
      <alignment/>
    </xf>
    <xf numFmtId="170" fontId="6" fillId="0" borderId="0" xfId="15" applyNumberFormat="1" applyFont="1" applyAlignment="1">
      <alignment horizontal="left"/>
    </xf>
    <xf numFmtId="170" fontId="7" fillId="0" borderId="0" xfId="15" applyNumberFormat="1" applyFont="1" applyAlignment="1">
      <alignment/>
    </xf>
    <xf numFmtId="0" fontId="11" fillId="0" borderId="0" xfId="0" applyFont="1" applyFill="1" applyAlignment="1">
      <alignment/>
    </xf>
    <xf numFmtId="0" fontId="12" fillId="0" borderId="0" xfId="0" applyFont="1" applyFill="1" applyBorder="1" applyAlignment="1">
      <alignment/>
    </xf>
    <xf numFmtId="0" fontId="12" fillId="0" borderId="0" xfId="0" applyFont="1" applyFill="1" applyBorder="1" applyAlignment="1">
      <alignment horizontal="right"/>
    </xf>
    <xf numFmtId="0" fontId="13" fillId="0" borderId="0" xfId="0" applyFont="1" applyFill="1" applyAlignment="1">
      <alignment/>
    </xf>
    <xf numFmtId="0" fontId="12" fillId="0" borderId="0" xfId="0" applyFont="1" applyBorder="1" applyAlignment="1">
      <alignment/>
    </xf>
    <xf numFmtId="0" fontId="14" fillId="0" borderId="0" xfId="0" applyFont="1" applyBorder="1" applyAlignment="1">
      <alignment/>
    </xf>
    <xf numFmtId="0" fontId="11" fillId="0" borderId="0" xfId="0" applyFont="1" applyAlignment="1">
      <alignment/>
    </xf>
    <xf numFmtId="0" fontId="12" fillId="0" borderId="0" xfId="0" applyFont="1" applyBorder="1" applyAlignment="1">
      <alignment horizontal="right"/>
    </xf>
    <xf numFmtId="0" fontId="13" fillId="0" borderId="0" xfId="0" applyFont="1" applyAlignment="1">
      <alignment/>
    </xf>
    <xf numFmtId="0" fontId="12" fillId="0" borderId="0" xfId="0" applyFont="1" applyAlignment="1">
      <alignment horizontal="justify" wrapText="1"/>
    </xf>
    <xf numFmtId="0" fontId="12" fillId="0" borderId="0" xfId="0" applyFont="1" applyAlignment="1">
      <alignment horizontal="justify"/>
    </xf>
    <xf numFmtId="37" fontId="12" fillId="0" borderId="0" xfId="0" applyNumberFormat="1" applyFont="1" applyBorder="1" applyAlignment="1">
      <alignment/>
    </xf>
    <xf numFmtId="0" fontId="12" fillId="0" borderId="0" xfId="0" applyFont="1" applyFill="1" applyAlignment="1">
      <alignment/>
    </xf>
    <xf numFmtId="0" fontId="12" fillId="0" borderId="0" xfId="0" applyFont="1" applyAlignment="1">
      <alignment/>
    </xf>
    <xf numFmtId="0" fontId="11" fillId="0" borderId="0" xfId="0" applyFont="1" applyBorder="1" applyAlignment="1">
      <alignment/>
    </xf>
    <xf numFmtId="0" fontId="18" fillId="0" borderId="0" xfId="0" applyFont="1" applyAlignment="1">
      <alignment horizontal="justify" wrapText="1"/>
    </xf>
    <xf numFmtId="0" fontId="18" fillId="0" borderId="0" xfId="0" applyFont="1" applyBorder="1" applyAlignment="1">
      <alignment horizontal="right"/>
    </xf>
    <xf numFmtId="0" fontId="18" fillId="0" borderId="0" xfId="0" applyFont="1" applyBorder="1" applyAlignment="1">
      <alignment/>
    </xf>
    <xf numFmtId="0" fontId="11" fillId="0" borderId="0" xfId="0" applyFont="1" applyAlignment="1">
      <alignment horizontal="center" wrapText="1"/>
    </xf>
    <xf numFmtId="0" fontId="11" fillId="0" borderId="0" xfId="0" applyFont="1" applyAlignment="1">
      <alignment horizontal="right" wrapText="1"/>
    </xf>
    <xf numFmtId="212" fontId="11" fillId="0" borderId="0" xfId="0" applyNumberFormat="1" applyFont="1" applyAlignment="1">
      <alignment horizontal="right" wrapText="1"/>
    </xf>
    <xf numFmtId="37" fontId="18" fillId="0" borderId="0" xfId="0" applyNumberFormat="1" applyFont="1" applyBorder="1" applyAlignment="1">
      <alignment/>
    </xf>
    <xf numFmtId="37" fontId="18" fillId="0" borderId="0" xfId="0" applyNumberFormat="1" applyFont="1" applyBorder="1" applyAlignment="1">
      <alignment horizontal="right"/>
    </xf>
    <xf numFmtId="37" fontId="11" fillId="0" borderId="0" xfId="0" applyNumberFormat="1" applyFont="1" applyAlignment="1">
      <alignment horizontal="right" wrapText="1"/>
    </xf>
    <xf numFmtId="37" fontId="18" fillId="0" borderId="0" xfId="0" applyNumberFormat="1" applyFont="1" applyAlignment="1">
      <alignment horizontal="right" wrapText="1"/>
    </xf>
    <xf numFmtId="37" fontId="18" fillId="0" borderId="0" xfId="0" applyNumberFormat="1" applyFont="1" applyFill="1" applyAlignment="1">
      <alignment horizontal="right" wrapText="1"/>
    </xf>
    <xf numFmtId="37" fontId="18" fillId="0" borderId="0" xfId="0" applyNumberFormat="1" applyFont="1" applyBorder="1" applyAlignment="1">
      <alignment horizontal="left"/>
    </xf>
    <xf numFmtId="37" fontId="18" fillId="0" borderId="0" xfId="0" applyNumberFormat="1" applyFont="1" applyFill="1" applyBorder="1" applyAlignment="1">
      <alignment/>
    </xf>
    <xf numFmtId="41" fontId="18" fillId="0" borderId="0" xfId="0" applyNumberFormat="1" applyFont="1" applyBorder="1" applyAlignment="1">
      <alignment/>
    </xf>
    <xf numFmtId="41" fontId="18" fillId="0" borderId="0" xfId="0" applyNumberFormat="1" applyFont="1" applyFill="1" applyBorder="1" applyAlignment="1">
      <alignment/>
    </xf>
    <xf numFmtId="170" fontId="18" fillId="0" borderId="0" xfId="15" applyNumberFormat="1" applyFont="1" applyBorder="1" applyAlignment="1">
      <alignment/>
    </xf>
    <xf numFmtId="37" fontId="18" fillId="0" borderId="6" xfId="0" applyNumberFormat="1" applyFont="1" applyFill="1" applyBorder="1" applyAlignment="1">
      <alignment/>
    </xf>
    <xf numFmtId="170" fontId="18" fillId="0" borderId="6" xfId="15" applyNumberFormat="1" applyFont="1" applyBorder="1" applyAlignment="1">
      <alignment/>
    </xf>
    <xf numFmtId="37" fontId="18" fillId="0" borderId="7" xfId="0" applyNumberFormat="1" applyFont="1" applyBorder="1" applyAlignment="1">
      <alignment/>
    </xf>
    <xf numFmtId="37" fontId="18" fillId="0" borderId="7" xfId="0" applyNumberFormat="1" applyFont="1" applyFill="1" applyBorder="1" applyAlignment="1">
      <alignment/>
    </xf>
    <xf numFmtId="37" fontId="18" fillId="0" borderId="0" xfId="0" applyNumberFormat="1" applyFont="1" applyBorder="1" applyAlignment="1">
      <alignment horizontal="right" wrapText="1"/>
    </xf>
    <xf numFmtId="37" fontId="18" fillId="0" borderId="0" xfId="0" applyNumberFormat="1" applyFont="1" applyFill="1" applyBorder="1" applyAlignment="1">
      <alignment horizontal="right" wrapText="1"/>
    </xf>
    <xf numFmtId="193" fontId="18" fillId="0" borderId="0" xfId="0" applyNumberFormat="1" applyFont="1" applyAlignment="1">
      <alignment horizontal="right" wrapText="1"/>
    </xf>
    <xf numFmtId="193" fontId="18" fillId="0" borderId="0" xfId="0" applyNumberFormat="1" applyFont="1" applyBorder="1" applyAlignment="1">
      <alignment horizontal="right" wrapText="1"/>
    </xf>
    <xf numFmtId="41" fontId="18" fillId="0" borderId="6" xfId="0" applyNumberFormat="1" applyFont="1" applyBorder="1" applyAlignment="1">
      <alignment/>
    </xf>
    <xf numFmtId="41" fontId="18" fillId="0" borderId="6" xfId="0" applyNumberFormat="1" applyFont="1" applyFill="1" applyBorder="1" applyAlignment="1">
      <alignment/>
    </xf>
    <xf numFmtId="39" fontId="18" fillId="0" borderId="0" xfId="0" applyNumberFormat="1" applyFont="1" applyBorder="1" applyAlignment="1">
      <alignment horizontal="right" wrapText="1"/>
    </xf>
    <xf numFmtId="39" fontId="18" fillId="0" borderId="0" xfId="0" applyNumberFormat="1" applyFont="1" applyAlignment="1">
      <alignment horizontal="right" wrapText="1"/>
    </xf>
    <xf numFmtId="39" fontId="18" fillId="0" borderId="0" xfId="0" applyNumberFormat="1" applyFont="1" applyFill="1" applyBorder="1" applyAlignment="1">
      <alignment horizontal="right" wrapText="1"/>
    </xf>
    <xf numFmtId="39" fontId="18" fillId="0" borderId="0" xfId="0" applyNumberFormat="1" applyFont="1" applyFill="1" applyAlignment="1">
      <alignment horizontal="right" wrapText="1"/>
    </xf>
    <xf numFmtId="39" fontId="18" fillId="0" borderId="0" xfId="0" applyNumberFormat="1" applyFont="1" applyBorder="1" applyAlignment="1" quotePrefix="1">
      <alignment horizontal="right" wrapText="1"/>
    </xf>
    <xf numFmtId="193" fontId="18" fillId="0" borderId="0" xfId="0" applyNumberFormat="1" applyFont="1" applyBorder="1" applyAlignment="1" quotePrefix="1">
      <alignment horizontal="right" wrapText="1"/>
    </xf>
    <xf numFmtId="37" fontId="18" fillId="0" borderId="0" xfId="0" applyNumberFormat="1" applyFont="1" applyBorder="1" applyAlignment="1">
      <alignment horizontal="right" vertical="top"/>
    </xf>
    <xf numFmtId="37" fontId="11" fillId="0" borderId="0" xfId="0" applyNumberFormat="1" applyFont="1" applyBorder="1" applyAlignment="1">
      <alignment horizontal="right"/>
    </xf>
    <xf numFmtId="38" fontId="18" fillId="0" borderId="0" xfId="0" applyNumberFormat="1" applyFont="1" applyBorder="1" applyAlignment="1">
      <alignment horizontal="right"/>
    </xf>
    <xf numFmtId="0" fontId="19" fillId="0" borderId="0" xfId="0" applyFont="1" applyBorder="1" applyAlignment="1">
      <alignment/>
    </xf>
    <xf numFmtId="0" fontId="18" fillId="0" borderId="0" xfId="0" applyFont="1" applyBorder="1" applyAlignment="1">
      <alignment horizontal="left" indent="1"/>
    </xf>
    <xf numFmtId="41" fontId="18" fillId="0" borderId="3" xfId="0" applyNumberFormat="1" applyFont="1" applyBorder="1" applyAlignment="1">
      <alignment horizontal="right"/>
    </xf>
    <xf numFmtId="41" fontId="18" fillId="0" borderId="0" xfId="0" applyNumberFormat="1" applyFont="1" applyBorder="1" applyAlignment="1">
      <alignment horizontal="right"/>
    </xf>
    <xf numFmtId="41" fontId="18" fillId="0" borderId="4" xfId="0" applyNumberFormat="1" applyFont="1" applyBorder="1" applyAlignment="1">
      <alignment horizontal="right"/>
    </xf>
    <xf numFmtId="41" fontId="18" fillId="0" borderId="5" xfId="0" applyNumberFormat="1" applyFont="1" applyBorder="1" applyAlignment="1">
      <alignment horizontal="right"/>
    </xf>
    <xf numFmtId="41" fontId="18" fillId="0" borderId="8" xfId="0" applyNumberFormat="1" applyFont="1" applyBorder="1" applyAlignment="1">
      <alignment horizontal="right"/>
    </xf>
    <xf numFmtId="41" fontId="18" fillId="0" borderId="3" xfId="0" applyNumberFormat="1" applyFont="1" applyBorder="1" applyAlignment="1">
      <alignment/>
    </xf>
    <xf numFmtId="41" fontId="18" fillId="0" borderId="9" xfId="0" applyNumberFormat="1" applyFont="1" applyBorder="1" applyAlignment="1">
      <alignment horizontal="right"/>
    </xf>
    <xf numFmtId="41" fontId="18" fillId="0" borderId="7" xfId="0" applyNumberFormat="1" applyFont="1" applyBorder="1" applyAlignment="1">
      <alignment horizontal="right"/>
    </xf>
    <xf numFmtId="38" fontId="18" fillId="0" borderId="10" xfId="0" applyNumberFormat="1" applyFont="1" applyBorder="1" applyAlignment="1">
      <alignment horizontal="right"/>
    </xf>
    <xf numFmtId="43" fontId="18" fillId="0" borderId="0" xfId="0" applyNumberFormat="1" applyFont="1" applyFill="1" applyBorder="1" applyAlignment="1">
      <alignment horizontal="right"/>
    </xf>
    <xf numFmtId="40" fontId="18" fillId="0" borderId="6" xfId="0" applyNumberFormat="1" applyFont="1" applyBorder="1" applyAlignment="1">
      <alignment horizontal="right"/>
    </xf>
    <xf numFmtId="40" fontId="18" fillId="0" borderId="0" xfId="0" applyNumberFormat="1" applyFont="1" applyBorder="1" applyAlignment="1">
      <alignment horizontal="right"/>
    </xf>
    <xf numFmtId="0" fontId="13" fillId="0" borderId="0" xfId="0" applyFont="1" applyAlignment="1">
      <alignment/>
    </xf>
    <xf numFmtId="43" fontId="12" fillId="0" borderId="2" xfId="15" applyFont="1" applyFill="1" applyBorder="1" applyAlignment="1">
      <alignment/>
    </xf>
    <xf numFmtId="0" fontId="12" fillId="0" borderId="0" xfId="0" applyFont="1" applyFill="1" applyAlignment="1">
      <alignment vertical="top" wrapText="1"/>
    </xf>
    <xf numFmtId="0" fontId="12" fillId="0" borderId="0" xfId="0" applyFont="1" applyFill="1" applyAlignment="1">
      <alignment horizontal="justify" vertical="top" wrapText="1"/>
    </xf>
    <xf numFmtId="0" fontId="12" fillId="0" borderId="0" xfId="0" applyFont="1" applyFill="1" applyBorder="1" applyAlignment="1">
      <alignment horizontal="left"/>
    </xf>
    <xf numFmtId="0" fontId="13" fillId="0" borderId="0" xfId="0" applyFont="1" applyFill="1" applyAlignment="1">
      <alignment horizontal="right" wrapText="1"/>
    </xf>
    <xf numFmtId="38" fontId="12" fillId="0" borderId="0" xfId="0" applyNumberFormat="1" applyFont="1" applyFill="1" applyAlignment="1">
      <alignment/>
    </xf>
    <xf numFmtId="38" fontId="12" fillId="0" borderId="10" xfId="0" applyNumberFormat="1" applyFont="1" applyFill="1" applyBorder="1" applyAlignment="1">
      <alignment/>
    </xf>
    <xf numFmtId="0" fontId="15" fillId="0" borderId="0" xfId="0" applyFont="1" applyFill="1" applyAlignment="1">
      <alignment/>
    </xf>
    <xf numFmtId="37" fontId="12" fillId="0" borderId="0" xfId="0" applyNumberFormat="1" applyFont="1" applyFill="1" applyAlignment="1">
      <alignment/>
    </xf>
    <xf numFmtId="37" fontId="12" fillId="0" borderId="2" xfId="0" applyNumberFormat="1" applyFont="1" applyFill="1" applyBorder="1" applyAlignment="1">
      <alignment/>
    </xf>
    <xf numFmtId="37" fontId="12" fillId="0" borderId="0" xfId="0" applyNumberFormat="1" applyFont="1" applyFill="1" applyBorder="1" applyAlignment="1">
      <alignment/>
    </xf>
    <xf numFmtId="38" fontId="12" fillId="0" borderId="0" xfId="0" applyNumberFormat="1" applyFont="1" applyFill="1" applyBorder="1" applyAlignment="1">
      <alignment/>
    </xf>
    <xf numFmtId="0" fontId="13" fillId="0" borderId="0" xfId="0" applyFont="1" applyFill="1" applyBorder="1" applyAlignment="1">
      <alignment horizontal="right"/>
    </xf>
    <xf numFmtId="0" fontId="13" fillId="0" borderId="0" xfId="0" applyFont="1" applyFill="1" applyAlignment="1">
      <alignment horizontal="right"/>
    </xf>
    <xf numFmtId="43" fontId="18" fillId="0" borderId="0" xfId="15" applyFont="1" applyBorder="1" applyAlignment="1">
      <alignment/>
    </xf>
    <xf numFmtId="43" fontId="18" fillId="0" borderId="0" xfId="15" applyFont="1" applyFill="1" applyBorder="1" applyAlignment="1">
      <alignment/>
    </xf>
    <xf numFmtId="37" fontId="18" fillId="0" borderId="0" xfId="0" applyNumberFormat="1" applyFont="1" applyAlignment="1">
      <alignment horizontal="justify" vertical="top"/>
    </xf>
    <xf numFmtId="0" fontId="12" fillId="0" borderId="11" xfId="0" applyFont="1" applyBorder="1" applyAlignment="1">
      <alignment/>
    </xf>
    <xf numFmtId="0" fontId="11" fillId="0" borderId="9" xfId="0" applyFont="1" applyBorder="1" applyAlignment="1">
      <alignment horizontal="center"/>
    </xf>
    <xf numFmtId="0" fontId="11" fillId="0" borderId="12" xfId="0" applyFont="1" applyBorder="1" applyAlignment="1">
      <alignment horizontal="center" wrapText="1"/>
    </xf>
    <xf numFmtId="38" fontId="12" fillId="0" borderId="13" xfId="0" applyNumberFormat="1" applyFont="1" applyFill="1" applyBorder="1" applyAlignment="1">
      <alignment/>
    </xf>
    <xf numFmtId="37" fontId="12" fillId="0" borderId="6" xfId="0" applyNumberFormat="1" applyFont="1" applyFill="1" applyBorder="1" applyAlignment="1">
      <alignment/>
    </xf>
    <xf numFmtId="38" fontId="12" fillId="0" borderId="6" xfId="0" applyNumberFormat="1" applyFont="1" applyFill="1" applyBorder="1" applyAlignment="1">
      <alignment/>
    </xf>
    <xf numFmtId="37" fontId="12" fillId="0" borderId="13" xfId="0" applyNumberFormat="1" applyFont="1" applyFill="1" applyBorder="1" applyAlignment="1">
      <alignment/>
    </xf>
    <xf numFmtId="170" fontId="12" fillId="0" borderId="0" xfId="15" applyNumberFormat="1" applyFont="1" applyAlignment="1">
      <alignment/>
    </xf>
    <xf numFmtId="170" fontId="13" fillId="0" borderId="0" xfId="15" applyNumberFormat="1" applyFont="1" applyAlignment="1">
      <alignment vertical="top"/>
    </xf>
    <xf numFmtId="0" fontId="12" fillId="0" borderId="0" xfId="0" applyFont="1" applyFill="1" applyBorder="1" applyAlignment="1">
      <alignment horizontal="justify" vertical="top" wrapText="1"/>
    </xf>
    <xf numFmtId="0" fontId="12" fillId="0" borderId="0" xfId="0" applyFont="1" applyFill="1" applyAlignment="1" quotePrefix="1">
      <alignment/>
    </xf>
    <xf numFmtId="37" fontId="12" fillId="0" borderId="0" xfId="0" applyNumberFormat="1" applyFont="1" applyAlignment="1">
      <alignment horizontal="right"/>
    </xf>
    <xf numFmtId="0" fontId="12" fillId="0" borderId="0" xfId="0" applyFont="1" applyFill="1" applyAlignment="1">
      <alignment horizontal="right" vertical="top"/>
    </xf>
    <xf numFmtId="0" fontId="12" fillId="0" borderId="0" xfId="0" applyFont="1" applyFill="1" applyAlignment="1">
      <alignment horizontal="right"/>
    </xf>
    <xf numFmtId="170" fontId="12" fillId="0" borderId="0" xfId="15" applyNumberFormat="1" applyFont="1" applyFill="1" applyAlignment="1">
      <alignment/>
    </xf>
    <xf numFmtId="0" fontId="13" fillId="0" borderId="0" xfId="0" applyFont="1" applyFill="1" applyBorder="1" applyAlignment="1" quotePrefix="1">
      <alignment horizontal="right"/>
    </xf>
    <xf numFmtId="0" fontId="13" fillId="0" borderId="0" xfId="0" applyFont="1" applyFill="1" applyBorder="1" applyAlignment="1">
      <alignment/>
    </xf>
    <xf numFmtId="37" fontId="12" fillId="0" borderId="0" xfId="15" applyNumberFormat="1" applyFont="1" applyFill="1" applyBorder="1" applyAlignment="1">
      <alignment horizontal="right"/>
    </xf>
    <xf numFmtId="38" fontId="33" fillId="0" borderId="0" xfId="0" applyNumberFormat="1" applyFont="1" applyFill="1" applyBorder="1" applyAlignment="1">
      <alignment horizontal="right"/>
    </xf>
    <xf numFmtId="37" fontId="18" fillId="0" borderId="0" xfId="0" applyNumberFormat="1" applyFont="1" applyBorder="1" applyAlignment="1">
      <alignment horizontal="left" wrapText="1"/>
    </xf>
    <xf numFmtId="37" fontId="19" fillId="0" borderId="0" xfId="0" applyNumberFormat="1" applyFont="1" applyBorder="1" applyAlignment="1">
      <alignment horizontal="left" vertical="top"/>
    </xf>
    <xf numFmtId="0" fontId="18" fillId="0" borderId="0" xfId="0" applyFont="1" applyBorder="1" applyAlignment="1">
      <alignment vertical="top"/>
    </xf>
    <xf numFmtId="37" fontId="18" fillId="0" borderId="0" xfId="0" applyNumberFormat="1" applyFont="1" applyBorder="1" applyAlignment="1">
      <alignment vertical="top"/>
    </xf>
    <xf numFmtId="0" fontId="12" fillId="0" borderId="0" xfId="0" applyFont="1" applyBorder="1" applyAlignment="1">
      <alignment vertical="top"/>
    </xf>
    <xf numFmtId="37" fontId="18" fillId="0" borderId="10" xfId="0" applyNumberFormat="1" applyFont="1" applyBorder="1" applyAlignment="1">
      <alignment/>
    </xf>
    <xf numFmtId="193" fontId="18" fillId="0" borderId="0" xfId="0" applyNumberFormat="1" applyFont="1" applyBorder="1" applyAlignment="1">
      <alignment horizontal="right"/>
    </xf>
    <xf numFmtId="193" fontId="18" fillId="0" borderId="6" xfId="0" applyNumberFormat="1" applyFont="1" applyBorder="1" applyAlignment="1">
      <alignment horizontal="right"/>
    </xf>
    <xf numFmtId="43" fontId="18" fillId="0" borderId="6" xfId="15" applyFont="1" applyBorder="1" applyAlignment="1">
      <alignment/>
    </xf>
    <xf numFmtId="39" fontId="18" fillId="0" borderId="6" xfId="0" applyNumberFormat="1" applyFont="1" applyBorder="1" applyAlignment="1">
      <alignment horizontal="right"/>
    </xf>
    <xf numFmtId="39" fontId="18" fillId="0" borderId="6" xfId="0" applyNumberFormat="1" applyFont="1" applyFill="1" applyBorder="1" applyAlignment="1">
      <alignment horizontal="right" wrapText="1"/>
    </xf>
    <xf numFmtId="184" fontId="32" fillId="0" borderId="0" xfId="15" applyNumberFormat="1" applyFont="1" applyAlignment="1">
      <alignment/>
    </xf>
    <xf numFmtId="0" fontId="34" fillId="0" borderId="0" xfId="0" applyFont="1" applyAlignment="1">
      <alignment/>
    </xf>
    <xf numFmtId="0" fontId="32" fillId="0" borderId="0" xfId="0" applyFont="1" applyAlignment="1">
      <alignment/>
    </xf>
    <xf numFmtId="0" fontId="18" fillId="0" borderId="0" xfId="0" applyFont="1" applyBorder="1" applyAlignment="1">
      <alignment horizontal="left"/>
    </xf>
    <xf numFmtId="0" fontId="18" fillId="0" borderId="0" xfId="0" applyFont="1" applyBorder="1" applyAlignment="1">
      <alignment horizontal="center"/>
    </xf>
    <xf numFmtId="0" fontId="18" fillId="0" borderId="0" xfId="0" applyFont="1" applyAlignment="1">
      <alignment horizontal="center" wrapText="1"/>
    </xf>
    <xf numFmtId="14" fontId="15" fillId="0" borderId="0" xfId="0" applyNumberFormat="1" applyFont="1" applyAlignment="1">
      <alignment horizontal="center" wrapText="1"/>
    </xf>
    <xf numFmtId="0" fontId="0" fillId="0" borderId="0" xfId="0" applyAlignment="1">
      <alignment horizontal="center"/>
    </xf>
    <xf numFmtId="37" fontId="18" fillId="0" borderId="0" xfId="0" applyNumberFormat="1" applyFont="1" applyBorder="1" applyAlignment="1">
      <alignment horizontal="justify" vertical="top"/>
    </xf>
    <xf numFmtId="170" fontId="18" fillId="0" borderId="10" xfId="0" applyNumberFormat="1" applyFont="1" applyFill="1" applyBorder="1" applyAlignment="1">
      <alignment horizontal="right"/>
    </xf>
    <xf numFmtId="41" fontId="18" fillId="0" borderId="0" xfId="0" applyNumberFormat="1" applyFont="1" applyFill="1" applyBorder="1" applyAlignment="1">
      <alignment horizontal="right"/>
    </xf>
    <xf numFmtId="37" fontId="18" fillId="0" borderId="0" xfId="0" applyNumberFormat="1" applyFont="1" applyFill="1" applyBorder="1" applyAlignment="1">
      <alignment horizontal="left"/>
    </xf>
    <xf numFmtId="212" fontId="13" fillId="0" borderId="0" xfId="0" applyNumberFormat="1" applyFont="1" applyAlignment="1">
      <alignment horizontal="right" wrapText="1"/>
    </xf>
    <xf numFmtId="0" fontId="0" fillId="0" borderId="0" xfId="0" applyFill="1" applyAlignment="1">
      <alignment/>
    </xf>
    <xf numFmtId="0" fontId="18" fillId="0" borderId="0" xfId="0" applyFont="1" applyFill="1" applyBorder="1" applyAlignment="1">
      <alignment/>
    </xf>
    <xf numFmtId="0" fontId="18" fillId="0" borderId="0" xfId="0" applyFont="1" applyFill="1" applyAlignment="1">
      <alignment horizontal="justify" wrapText="1"/>
    </xf>
    <xf numFmtId="0" fontId="12" fillId="0" borderId="0" xfId="0" applyFont="1" applyFill="1" applyAlignment="1">
      <alignment horizontal="justify" wrapText="1"/>
    </xf>
    <xf numFmtId="196" fontId="18" fillId="0" borderId="0" xfId="117" applyNumberFormat="1" applyFont="1" applyFill="1" applyBorder="1" applyAlignment="1">
      <alignment/>
    </xf>
    <xf numFmtId="0" fontId="32" fillId="0" borderId="0" xfId="0" applyFont="1" applyFill="1" applyAlignment="1">
      <alignment horizontal="justify" vertical="top" wrapText="1"/>
    </xf>
    <xf numFmtId="0" fontId="35" fillId="0" borderId="0" xfId="0" applyFont="1" applyBorder="1" applyAlignment="1">
      <alignment horizontal="left"/>
    </xf>
    <xf numFmtId="0" fontId="11" fillId="0" borderId="0" xfId="0" applyFont="1" applyBorder="1" applyAlignment="1">
      <alignment vertical="top"/>
    </xf>
    <xf numFmtId="170" fontId="36" fillId="0" borderId="0" xfId="15" applyNumberFormat="1" applyFont="1" applyFill="1" applyBorder="1" applyAlignment="1">
      <alignment horizontal="right"/>
    </xf>
    <xf numFmtId="37" fontId="12" fillId="0" borderId="10" xfId="0" applyNumberFormat="1" applyFont="1" applyFill="1" applyBorder="1" applyAlignment="1">
      <alignment/>
    </xf>
    <xf numFmtId="43" fontId="12" fillId="0" borderId="0" xfId="15" applyFont="1" applyAlignment="1">
      <alignment horizontal="right"/>
    </xf>
    <xf numFmtId="41" fontId="0" fillId="0" borderId="0" xfId="0" applyNumberFormat="1" applyFill="1" applyAlignment="1">
      <alignment/>
    </xf>
    <xf numFmtId="37" fontId="18" fillId="0" borderId="0" xfId="0" applyNumberFormat="1" applyFont="1" applyFill="1" applyBorder="1" applyAlignment="1">
      <alignment horizontal="justify" wrapText="1"/>
    </xf>
    <xf numFmtId="0" fontId="12" fillId="0" borderId="0" xfId="0" applyFont="1" applyFill="1" applyBorder="1" applyAlignment="1">
      <alignment horizontal="justify" vertical="top" wrapText="1"/>
    </xf>
    <xf numFmtId="0" fontId="12" fillId="0" borderId="0" xfId="0" applyFont="1" applyFill="1" applyAlignment="1">
      <alignment horizontal="justify" vertical="top" wrapText="1"/>
    </xf>
    <xf numFmtId="0" fontId="32" fillId="0" borderId="0" xfId="0" applyFont="1" applyFill="1" applyAlignment="1">
      <alignment horizontal="justify" vertical="top" wrapText="1"/>
    </xf>
    <xf numFmtId="0" fontId="12" fillId="0" borderId="0" xfId="0" applyFont="1" applyFill="1" applyAlignment="1">
      <alignment horizontal="justify" wrapText="1"/>
    </xf>
    <xf numFmtId="0" fontId="32" fillId="0" borderId="0" xfId="0" applyFont="1" applyAlignment="1">
      <alignment horizontal="justify" wrapText="1"/>
    </xf>
  </cellXfs>
  <cellStyles count="111">
    <cellStyle name="Normal" xfId="0"/>
    <cellStyle name="Comma" xfId="15"/>
    <cellStyle name="Comma [0]" xfId="16"/>
    <cellStyle name="Comma [0]_KC Group Interco Elimination" xfId="17"/>
    <cellStyle name="Comma_ - Style1" xfId="18"/>
    <cellStyle name="Comma_ - Style2" xfId="19"/>
    <cellStyle name="Comma_ - Style3" xfId="20"/>
    <cellStyle name="Comma_ - Style4" xfId="21"/>
    <cellStyle name="Comma_ - Style5" xfId="22"/>
    <cellStyle name="Comma_0897" xfId="23"/>
    <cellStyle name="Comma_KC Group Interco Elimination" xfId="24"/>
    <cellStyle name="Comma_KCHBN0600a" xfId="25"/>
    <cellStyle name="Comma_MR2" xfId="26"/>
    <cellStyle name="Comma_MR23" xfId="27"/>
    <cellStyle name="Comma_MR3" xfId="28"/>
    <cellStyle name="Comma_MR4" xfId="29"/>
    <cellStyle name="Comma_MRPT" xfId="30"/>
    <cellStyle name="Comma_o.debtors" xfId="31"/>
    <cellStyle name="Comma_Sheet1" xfId="32"/>
    <cellStyle name="Comma_TAX" xfId="33"/>
    <cellStyle name="Comma_UNMONIES" xfId="34"/>
    <cellStyle name="Comma0" xfId="35"/>
    <cellStyle name="Comma0 - Style6" xfId="36"/>
    <cellStyle name="Curren - Style7" xfId="37"/>
    <cellStyle name="Curren - Style8" xfId="38"/>
    <cellStyle name="Currency" xfId="39"/>
    <cellStyle name="Currency [0]" xfId="40"/>
    <cellStyle name="Currency [0]_adj (RM1 per mt)" xfId="41"/>
    <cellStyle name="Currency [0]_KC Group Interco Elimination" xfId="42"/>
    <cellStyle name="Currency [0]_overiding" xfId="43"/>
    <cellStyle name="Currency [0]_Sheet1" xfId="44"/>
    <cellStyle name="Currency [0]_srin0597" xfId="45"/>
    <cellStyle name="Currency_adj (RM1 per mt)" xfId="46"/>
    <cellStyle name="Currency_KC Group Interco Elimination" xfId="47"/>
    <cellStyle name="Currency_MR2" xfId="48"/>
    <cellStyle name="Currency_MR23" xfId="49"/>
    <cellStyle name="Currency_MR3" xfId="50"/>
    <cellStyle name="Currency_MR4" xfId="51"/>
    <cellStyle name="Currency_MRPT" xfId="52"/>
    <cellStyle name="Currency_overiding" xfId="53"/>
    <cellStyle name="Currency_Sheet1" xfId="54"/>
    <cellStyle name="Currency_srin0597" xfId="55"/>
    <cellStyle name="Currency0" xfId="56"/>
    <cellStyle name="Date" xfId="57"/>
    <cellStyle name="Date_MR23" xfId="58"/>
    <cellStyle name="E&amp;Y House" xfId="59"/>
    <cellStyle name="Fixed" xfId="60"/>
    <cellStyle name="Fixed_MR23" xfId="61"/>
    <cellStyle name="Followed Hyperlink" xfId="62"/>
    <cellStyle name="Heading 1" xfId="63"/>
    <cellStyle name="Heading 2" xfId="64"/>
    <cellStyle name="HEADING1" xfId="65"/>
    <cellStyle name="HEADING2" xfId="66"/>
    <cellStyle name="Hyperlink" xfId="67"/>
    <cellStyle name="Normal_03NOTE1" xfId="68"/>
    <cellStyle name="Normal_03NOTE2" xfId="69"/>
    <cellStyle name="Normal_03NOTE3" xfId="70"/>
    <cellStyle name="Normal_03NOTE4" xfId="71"/>
    <cellStyle name="Normal_03NOTE5" xfId="72"/>
    <cellStyle name="Normal_03NOTE6" xfId="73"/>
    <cellStyle name="Normal_0897" xfId="74"/>
    <cellStyle name="Normal_1996MGT" xfId="75"/>
    <cellStyle name="Normal_1996MGT_1" xfId="76"/>
    <cellStyle name="Normal_adj (RM1 per mt)" xfId="77"/>
    <cellStyle name="Normal_BS0396" xfId="78"/>
    <cellStyle name="Normal_GP&amp;L0396" xfId="79"/>
    <cellStyle name="Normal_gpl (2)" xfId="80"/>
    <cellStyle name="Normal_GPL032000 (AKM's updated version - not fully updated)" xfId="81"/>
    <cellStyle name="Normal_GRNTEEAL" xfId="82"/>
    <cellStyle name="Normal_KC Group Interco Elimination" xfId="83"/>
    <cellStyle name="Normal_KCFILE" xfId="84"/>
    <cellStyle name="Normal_KCFILE04" xfId="85"/>
    <cellStyle name="Normal_KCHBN0600a" xfId="86"/>
    <cellStyle name="Normal_KCMSA03A" xfId="87"/>
    <cellStyle name="Normal_KCMSA03B" xfId="88"/>
    <cellStyle name="Normal_Kedah Cement Consol (16 Feb) by E&amp;Y (AKM's version)" xfId="89"/>
    <cellStyle name="Normal_MA" xfId="90"/>
    <cellStyle name="Normal_MA0396" xfId="91"/>
    <cellStyle name="Normal_MGT0396" xfId="92"/>
    <cellStyle name="Normal_MGTIND03" xfId="93"/>
    <cellStyle name="Normal_MR2" xfId="94"/>
    <cellStyle name="Normal_MR23" xfId="95"/>
    <cellStyle name="Normal_MR3" xfId="96"/>
    <cellStyle name="Normal_MR4" xfId="97"/>
    <cellStyle name="Normal_MRPT" xfId="98"/>
    <cellStyle name="Normal_NOTE 7" xfId="99"/>
    <cellStyle name="Normal_NOTE1" xfId="100"/>
    <cellStyle name="Normal_NOTE2" xfId="101"/>
    <cellStyle name="Normal_NOTE3" xfId="102"/>
    <cellStyle name="Normal_NOTE4" xfId="103"/>
    <cellStyle name="Normal_NOTE5" xfId="104"/>
    <cellStyle name="Normal_NOTE6" xfId="105"/>
    <cellStyle name="Normal_o.debtors" xfId="106"/>
    <cellStyle name="Normal_overiding" xfId="107"/>
    <cellStyle name="Normal_PROFITVA" xfId="108"/>
    <cellStyle name="Normal_Sheet1" xfId="109"/>
    <cellStyle name="Normal_Sheet1_1" xfId="110"/>
    <cellStyle name="Normal_Sheet1_KCHBN0600a" xfId="111"/>
    <cellStyle name="Normal_srin0597" xfId="112"/>
    <cellStyle name="Normal_TAX" xfId="113"/>
    <cellStyle name="Normal_TBL" xfId="114"/>
    <cellStyle name="Normal_TBL0396" xfId="115"/>
    <cellStyle name="Normal_UNMONIES" xfId="116"/>
    <cellStyle name="Percent" xfId="117"/>
    <cellStyle name="Percent_MR2" xfId="118"/>
    <cellStyle name="Percent_MR23" xfId="119"/>
    <cellStyle name="Percent_MR3" xfId="120"/>
    <cellStyle name="Percent_MR4" xfId="121"/>
    <cellStyle name="Percent_MRPT" xfId="122"/>
    <cellStyle name="Total" xfId="123"/>
    <cellStyle name="Total_MR23" xfId="124"/>
  </cellStyles>
  <dxfs count="1">
    <dxf>
      <font>
        <b/>
        <i val="0"/>
        <color rgb="FFFFFFFF"/>
      </font>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Sheet10">
    <pageSetUpPr fitToPage="1"/>
  </sheetPr>
  <dimension ref="A1:J280"/>
  <sheetViews>
    <sheetView showGridLines="0" zoomScale="85" zoomScaleNormal="85" zoomScaleSheetLayoutView="100" workbookViewId="0" topLeftCell="A1">
      <pane xSplit="3" ySplit="9" topLeftCell="D10" activePane="bottomRight" state="frozen"/>
      <selection pane="topLeft" activeCell="A1" sqref="A1"/>
      <selection pane="topRight" activeCell="D1" sqref="D1"/>
      <selection pane="bottomLeft" activeCell="A11" sqref="A11"/>
      <selection pane="bottomRight" activeCell="D10" sqref="D10"/>
    </sheetView>
  </sheetViews>
  <sheetFormatPr defaultColWidth="9.140625" defaultRowHeight="12.75"/>
  <cols>
    <col min="1" max="1" width="4.7109375" style="34" customWidth="1"/>
    <col min="2" max="2" width="3.57421875" style="34" hidden="1" customWidth="1"/>
    <col min="3" max="3" width="45.28125" style="37" customWidth="1"/>
    <col min="4" max="4" width="12.8515625" style="34" customWidth="1"/>
    <col min="5" max="5" width="1.57421875" style="34" customWidth="1"/>
    <col min="6" max="6" width="16.28125" style="34" customWidth="1"/>
    <col min="7" max="7" width="1.57421875" style="34" customWidth="1"/>
    <col min="8" max="8" width="12.57421875" style="34" customWidth="1"/>
    <col min="9" max="9" width="1.7109375" style="34" customWidth="1"/>
    <col min="10" max="10" width="15.421875" style="34" bestFit="1" customWidth="1"/>
    <col min="11" max="11" width="4.8515625" style="34" customWidth="1"/>
    <col min="12" max="12" width="7.7109375" style="34" customWidth="1"/>
    <col min="13" max="16384" width="4.8515625" style="34" hidden="1" customWidth="1"/>
  </cols>
  <sheetData>
    <row r="1" spans="1:10" s="31" customFormat="1" ht="15.75">
      <c r="A1" s="30" t="s">
        <v>60</v>
      </c>
      <c r="C1" s="32"/>
      <c r="D1" s="33"/>
      <c r="I1" s="34"/>
      <c r="J1" s="35"/>
    </row>
    <row r="2" spans="1:4" ht="14.25">
      <c r="A2" s="36" t="s">
        <v>61</v>
      </c>
      <c r="D2" s="38"/>
    </row>
    <row r="3" spans="1:4" ht="14.25">
      <c r="A3" s="36" t="s">
        <v>187</v>
      </c>
      <c r="D3" s="38"/>
    </row>
    <row r="4" spans="1:10" ht="13.5">
      <c r="A4" s="161" t="s">
        <v>62</v>
      </c>
      <c r="B4" s="39"/>
      <c r="D4" s="39"/>
      <c r="E4" s="39"/>
      <c r="F4" s="39"/>
      <c r="G4" s="39"/>
      <c r="H4" s="39"/>
      <c r="I4" s="39"/>
      <c r="J4" s="39"/>
    </row>
    <row r="5" spans="2:9" ht="12.75" customHeight="1">
      <c r="B5" s="39"/>
      <c r="C5" s="40"/>
      <c r="D5" s="40"/>
      <c r="E5" s="40"/>
      <c r="F5" s="40"/>
      <c r="G5" s="40"/>
      <c r="H5" s="40"/>
      <c r="I5" s="40"/>
    </row>
    <row r="6" spans="1:10" ht="15" customHeight="1">
      <c r="A6" s="44" t="s">
        <v>63</v>
      </c>
      <c r="B6" s="47"/>
      <c r="C6" s="46"/>
      <c r="D6" s="112"/>
      <c r="E6" s="113" t="s">
        <v>64</v>
      </c>
      <c r="F6" s="114"/>
      <c r="G6" s="48"/>
      <c r="H6" s="112"/>
      <c r="I6" s="113" t="s">
        <v>135</v>
      </c>
      <c r="J6" s="114"/>
    </row>
    <row r="7" spans="1:10" ht="43.5">
      <c r="A7" s="46"/>
      <c r="B7" s="47"/>
      <c r="C7" s="46"/>
      <c r="D7" s="49" t="s">
        <v>144</v>
      </c>
      <c r="E7" s="49"/>
      <c r="F7" s="49" t="s">
        <v>172</v>
      </c>
      <c r="G7" s="49"/>
      <c r="H7" s="49" t="s">
        <v>145</v>
      </c>
      <c r="I7" s="49"/>
      <c r="J7" s="49" t="s">
        <v>173</v>
      </c>
    </row>
    <row r="8" spans="1:10" ht="15">
      <c r="A8" s="46"/>
      <c r="B8" s="47"/>
      <c r="C8" s="46"/>
      <c r="D8" s="50">
        <v>36981</v>
      </c>
      <c r="E8" s="49"/>
      <c r="F8" s="50">
        <v>36616</v>
      </c>
      <c r="G8" s="50"/>
      <c r="H8" s="50">
        <v>36981</v>
      </c>
      <c r="I8" s="50"/>
      <c r="J8" s="50">
        <v>36616</v>
      </c>
    </row>
    <row r="9" spans="1:10" s="41" customFormat="1" ht="15">
      <c r="A9" s="52"/>
      <c r="B9" s="51"/>
      <c r="C9" s="52"/>
      <c r="D9" s="53" t="s">
        <v>4</v>
      </c>
      <c r="E9" s="53"/>
      <c r="F9" s="53" t="s">
        <v>4</v>
      </c>
      <c r="G9" s="53"/>
      <c r="H9" s="53" t="s">
        <v>4</v>
      </c>
      <c r="I9" s="53"/>
      <c r="J9" s="53" t="s">
        <v>4</v>
      </c>
    </row>
    <row r="10" spans="1:10" s="41" customFormat="1" ht="6.75" customHeight="1">
      <c r="A10" s="52"/>
      <c r="B10" s="51"/>
      <c r="C10" s="52"/>
      <c r="D10" s="54"/>
      <c r="E10" s="54"/>
      <c r="F10" s="54"/>
      <c r="G10" s="54"/>
      <c r="H10" s="54"/>
      <c r="I10" s="54"/>
      <c r="J10" s="55"/>
    </row>
    <row r="11" spans="1:10" s="41" customFormat="1" ht="15">
      <c r="A11" s="77" t="s">
        <v>65</v>
      </c>
      <c r="B11" s="51"/>
      <c r="C11" s="56" t="s">
        <v>44</v>
      </c>
      <c r="D11" s="51">
        <v>155592</v>
      </c>
      <c r="E11" s="51"/>
      <c r="F11" s="57">
        <v>115222</v>
      </c>
      <c r="G11" s="51"/>
      <c r="H11" s="51">
        <v>155592</v>
      </c>
      <c r="I11" s="51"/>
      <c r="J11" s="57">
        <v>115222</v>
      </c>
    </row>
    <row r="12" spans="1:10" s="41" customFormat="1" ht="15">
      <c r="A12" s="77" t="s">
        <v>66</v>
      </c>
      <c r="B12" s="51"/>
      <c r="C12" s="56" t="s">
        <v>149</v>
      </c>
      <c r="D12" s="58">
        <v>0</v>
      </c>
      <c r="E12" s="51"/>
      <c r="F12" s="57">
        <v>4837</v>
      </c>
      <c r="G12" s="51"/>
      <c r="H12" s="60">
        <v>0</v>
      </c>
      <c r="I12" s="51"/>
      <c r="J12" s="59">
        <v>4837</v>
      </c>
    </row>
    <row r="13" spans="1:10" s="41" customFormat="1" ht="15.75" thickBot="1">
      <c r="A13" s="77" t="s">
        <v>67</v>
      </c>
      <c r="B13" s="51"/>
      <c r="C13" s="56" t="s">
        <v>150</v>
      </c>
      <c r="D13" s="61">
        <v>357</v>
      </c>
      <c r="E13" s="51"/>
      <c r="F13" s="61">
        <v>109</v>
      </c>
      <c r="G13" s="51"/>
      <c r="H13" s="62">
        <v>357</v>
      </c>
      <c r="I13" s="51"/>
      <c r="J13" s="61">
        <v>109</v>
      </c>
    </row>
    <row r="14" spans="1:10" s="41" customFormat="1" ht="15.75" thickTop="1">
      <c r="A14" s="77"/>
      <c r="B14" s="51"/>
      <c r="C14" s="56"/>
      <c r="D14" s="51"/>
      <c r="E14" s="51"/>
      <c r="F14" s="57"/>
      <c r="G14" s="51"/>
      <c r="H14" s="51"/>
      <c r="I14" s="51"/>
      <c r="J14" s="57"/>
    </row>
    <row r="15" spans="1:10" s="41" customFormat="1" ht="44.25" customHeight="1">
      <c r="A15" s="77" t="s">
        <v>68</v>
      </c>
      <c r="B15" s="51"/>
      <c r="C15" s="131" t="s">
        <v>151</v>
      </c>
      <c r="D15" s="51">
        <v>34105</v>
      </c>
      <c r="E15" s="51"/>
      <c r="F15" s="57">
        <v>16389</v>
      </c>
      <c r="G15" s="51"/>
      <c r="H15" s="51">
        <v>34105</v>
      </c>
      <c r="I15" s="51"/>
      <c r="J15" s="57">
        <v>16389</v>
      </c>
    </row>
    <row r="16" spans="1:10" s="41" customFormat="1" ht="15">
      <c r="A16" s="77" t="s">
        <v>66</v>
      </c>
      <c r="B16" s="51"/>
      <c r="C16" s="56" t="s">
        <v>152</v>
      </c>
      <c r="D16" s="57">
        <f>-12309-1536</f>
        <v>-13845</v>
      </c>
      <c r="E16" s="51"/>
      <c r="F16" s="57">
        <v>-16275</v>
      </c>
      <c r="G16" s="51"/>
      <c r="H16" s="51">
        <f>D16</f>
        <v>-13845</v>
      </c>
      <c r="I16" s="51"/>
      <c r="J16" s="57">
        <v>-16275</v>
      </c>
    </row>
    <row r="17" spans="1:10" s="41" customFormat="1" ht="15">
      <c r="A17" s="77" t="s">
        <v>67</v>
      </c>
      <c r="B17" s="51"/>
      <c r="C17" s="56" t="s">
        <v>136</v>
      </c>
      <c r="D17" s="57">
        <v>-16245</v>
      </c>
      <c r="E17" s="51"/>
      <c r="F17" s="59">
        <v>-16354</v>
      </c>
      <c r="G17" s="51"/>
      <c r="H17" s="51">
        <v>-16245</v>
      </c>
      <c r="I17" s="51"/>
      <c r="J17" s="57">
        <v>-16354</v>
      </c>
    </row>
    <row r="18" spans="1:10" s="41" customFormat="1" ht="15">
      <c r="A18" s="77" t="s">
        <v>70</v>
      </c>
      <c r="B18" s="51"/>
      <c r="C18" s="56" t="s">
        <v>71</v>
      </c>
      <c r="D18" s="58">
        <v>0</v>
      </c>
      <c r="E18" s="51"/>
      <c r="F18" s="59">
        <v>0</v>
      </c>
      <c r="G18" s="51"/>
      <c r="H18" s="58">
        <v>0</v>
      </c>
      <c r="I18" s="51"/>
      <c r="J18" s="59">
        <v>0</v>
      </c>
    </row>
    <row r="19" spans="1:10" s="41" customFormat="1" ht="60">
      <c r="A19" s="77" t="s">
        <v>72</v>
      </c>
      <c r="B19" s="51"/>
      <c r="C19" s="131" t="s">
        <v>153</v>
      </c>
      <c r="D19" s="64">
        <f>SUM(D15:D18)</f>
        <v>4015</v>
      </c>
      <c r="E19" s="51"/>
      <c r="F19" s="64">
        <f>SUM(F15:F18)</f>
        <v>-16240</v>
      </c>
      <c r="G19" s="51"/>
      <c r="H19" s="64">
        <f>SUM(H15:H18)</f>
        <v>4015</v>
      </c>
      <c r="I19" s="51"/>
      <c r="J19" s="64">
        <f>SUM(J15:J18)</f>
        <v>-16240</v>
      </c>
    </row>
    <row r="20" spans="1:10" s="41" customFormat="1" ht="15">
      <c r="A20" s="77" t="s">
        <v>73</v>
      </c>
      <c r="B20" s="51"/>
      <c r="C20" s="56" t="s">
        <v>137</v>
      </c>
      <c r="D20" s="51">
        <v>-831</v>
      </c>
      <c r="E20" s="51"/>
      <c r="F20" s="57">
        <v>-208</v>
      </c>
      <c r="G20" s="51"/>
      <c r="H20" s="51">
        <v>-831</v>
      </c>
      <c r="I20" s="51"/>
      <c r="J20" s="57">
        <v>-208</v>
      </c>
    </row>
    <row r="21" spans="1:10" s="41" customFormat="1" ht="15">
      <c r="A21" s="77" t="s">
        <v>74</v>
      </c>
      <c r="B21" s="51"/>
      <c r="C21" s="56" t="s">
        <v>154</v>
      </c>
      <c r="D21" s="63"/>
      <c r="E21" s="51"/>
      <c r="F21" s="64"/>
      <c r="G21" s="57"/>
      <c r="H21" s="64"/>
      <c r="I21" s="57"/>
      <c r="J21" s="64"/>
    </row>
    <row r="22" spans="1:10" s="41" customFormat="1" ht="15">
      <c r="A22" s="77"/>
      <c r="B22" s="51"/>
      <c r="C22" s="56" t="s">
        <v>69</v>
      </c>
      <c r="D22" s="51">
        <f>SUM(D19:D20)</f>
        <v>3184</v>
      </c>
      <c r="E22" s="51"/>
      <c r="F22" s="51">
        <f>SUM(F19:F20)</f>
        <v>-16448</v>
      </c>
      <c r="G22" s="51"/>
      <c r="H22" s="51">
        <f>SUM(H19:H20)</f>
        <v>3184</v>
      </c>
      <c r="I22" s="51"/>
      <c r="J22" s="51">
        <f>SUM(J19:J20)</f>
        <v>-16448</v>
      </c>
    </row>
    <row r="23" spans="1:10" s="41" customFormat="1" ht="15">
      <c r="A23" s="77" t="s">
        <v>75</v>
      </c>
      <c r="B23" s="51"/>
      <c r="C23" s="56" t="s">
        <v>48</v>
      </c>
      <c r="D23" s="51">
        <v>-176</v>
      </c>
      <c r="E23" s="51"/>
      <c r="F23" s="57">
        <v>-455</v>
      </c>
      <c r="G23" s="51"/>
      <c r="H23" s="51">
        <v>-176</v>
      </c>
      <c r="I23" s="51"/>
      <c r="J23" s="57">
        <v>-455</v>
      </c>
    </row>
    <row r="24" spans="1:10" s="41" customFormat="1" ht="15">
      <c r="A24" s="77" t="s">
        <v>76</v>
      </c>
      <c r="B24" s="51"/>
      <c r="C24" s="56" t="s">
        <v>155</v>
      </c>
      <c r="D24" s="63"/>
      <c r="E24" s="51"/>
      <c r="F24" s="64"/>
      <c r="G24" s="57"/>
      <c r="H24" s="64"/>
      <c r="I24" s="57"/>
      <c r="J24" s="64"/>
    </row>
    <row r="25" spans="1:10" s="41" customFormat="1" ht="15">
      <c r="A25" s="77"/>
      <c r="B25" s="51"/>
      <c r="C25" s="56" t="s">
        <v>77</v>
      </c>
      <c r="D25" s="51">
        <f>SUM(D22:D23)</f>
        <v>3008</v>
      </c>
      <c r="E25" s="51"/>
      <c r="F25" s="51">
        <f>SUM(F22:F23)</f>
        <v>-16903</v>
      </c>
      <c r="G25" s="51"/>
      <c r="H25" s="51">
        <f>SUM(H22:H23)</f>
        <v>3008</v>
      </c>
      <c r="I25" s="51"/>
      <c r="J25" s="51">
        <f>SUM(J22:J23)</f>
        <v>-16903</v>
      </c>
    </row>
    <row r="26" spans="1:10" s="41" customFormat="1" ht="15">
      <c r="A26" s="77"/>
      <c r="B26" s="51"/>
      <c r="C26" s="56" t="s">
        <v>78</v>
      </c>
      <c r="D26" s="109">
        <v>0</v>
      </c>
      <c r="E26" s="109"/>
      <c r="F26" s="110">
        <v>0</v>
      </c>
      <c r="G26" s="109"/>
      <c r="H26" s="109">
        <v>0</v>
      </c>
      <c r="I26" s="109"/>
      <c r="J26" s="110">
        <v>0</v>
      </c>
    </row>
    <row r="27" spans="1:10" s="41" customFormat="1" ht="15">
      <c r="A27" s="77" t="s">
        <v>79</v>
      </c>
      <c r="B27" s="51"/>
      <c r="C27" s="56" t="s">
        <v>156</v>
      </c>
      <c r="D27" s="63"/>
      <c r="E27" s="51"/>
      <c r="F27" s="64"/>
      <c r="G27" s="57"/>
      <c r="H27" s="64"/>
      <c r="I27" s="57"/>
      <c r="J27" s="64"/>
    </row>
    <row r="28" spans="1:10" s="41" customFormat="1" ht="15">
      <c r="A28" s="77"/>
      <c r="B28" s="51"/>
      <c r="C28" s="56" t="s">
        <v>157</v>
      </c>
      <c r="D28" s="51">
        <f>SUM(D25:D26)</f>
        <v>3008</v>
      </c>
      <c r="E28" s="51"/>
      <c r="F28" s="51">
        <f>SUM(F25:F26)</f>
        <v>-16903</v>
      </c>
      <c r="G28" s="51"/>
      <c r="H28" s="51">
        <f>SUM(H25:H26)</f>
        <v>3008</v>
      </c>
      <c r="I28" s="51"/>
      <c r="J28" s="51">
        <f>SUM(J25:J26)</f>
        <v>-16903</v>
      </c>
    </row>
    <row r="29" spans="1:10" s="41" customFormat="1" ht="15">
      <c r="A29" s="77" t="s">
        <v>80</v>
      </c>
      <c r="B29" s="51"/>
      <c r="C29" s="56" t="s">
        <v>81</v>
      </c>
      <c r="D29" s="109">
        <v>0</v>
      </c>
      <c r="E29" s="109"/>
      <c r="F29" s="110">
        <v>0</v>
      </c>
      <c r="G29" s="109"/>
      <c r="H29" s="109">
        <v>0</v>
      </c>
      <c r="I29" s="109"/>
      <c r="J29" s="110">
        <v>0</v>
      </c>
    </row>
    <row r="30" spans="1:10" s="41" customFormat="1" ht="15">
      <c r="A30" s="77"/>
      <c r="B30" s="51"/>
      <c r="C30" s="56" t="s">
        <v>82</v>
      </c>
      <c r="D30" s="109">
        <v>0</v>
      </c>
      <c r="E30" s="109"/>
      <c r="F30" s="110">
        <v>0</v>
      </c>
      <c r="G30" s="109"/>
      <c r="H30" s="109">
        <v>0</v>
      </c>
      <c r="I30" s="109"/>
      <c r="J30" s="110">
        <v>0</v>
      </c>
    </row>
    <row r="31" spans="1:10" s="41" customFormat="1" ht="15">
      <c r="A31" s="77"/>
      <c r="B31" s="51"/>
      <c r="C31" s="56" t="s">
        <v>83</v>
      </c>
      <c r="D31" s="109"/>
      <c r="E31" s="109"/>
      <c r="F31" s="110"/>
      <c r="G31" s="110"/>
      <c r="H31" s="109"/>
      <c r="I31" s="110"/>
      <c r="J31" s="110"/>
    </row>
    <row r="32" spans="1:10" s="41" customFormat="1" ht="15">
      <c r="A32" s="77"/>
      <c r="B32" s="51"/>
      <c r="C32" s="56" t="s">
        <v>84</v>
      </c>
      <c r="D32" s="109">
        <v>0</v>
      </c>
      <c r="E32" s="109"/>
      <c r="F32" s="110">
        <v>0</v>
      </c>
      <c r="G32" s="109"/>
      <c r="H32" s="109">
        <v>0</v>
      </c>
      <c r="I32" s="109"/>
      <c r="J32" s="110">
        <v>0</v>
      </c>
    </row>
    <row r="33" spans="1:10" s="41" customFormat="1" ht="30.75" thickBot="1">
      <c r="A33" s="77" t="s">
        <v>85</v>
      </c>
      <c r="B33" s="51"/>
      <c r="C33" s="131" t="s">
        <v>158</v>
      </c>
      <c r="D33" s="136">
        <f>SUM(D28:D32)</f>
        <v>3008</v>
      </c>
      <c r="E33" s="51"/>
      <c r="F33" s="136">
        <f>SUM(F28:F32)</f>
        <v>-16903</v>
      </c>
      <c r="G33" s="51"/>
      <c r="H33" s="136">
        <f>SUM(H28:H32)</f>
        <v>3008</v>
      </c>
      <c r="I33" s="51"/>
      <c r="J33" s="136">
        <f>SUM(J28:J32)</f>
        <v>-16903</v>
      </c>
    </row>
    <row r="34" spans="1:10" s="41" customFormat="1" ht="8.25" customHeight="1" thickTop="1">
      <c r="A34" s="77"/>
      <c r="B34" s="51"/>
      <c r="C34" s="56"/>
      <c r="D34" s="54"/>
      <c r="E34" s="65"/>
      <c r="F34" s="55"/>
      <c r="G34" s="66"/>
      <c r="H34" s="55"/>
      <c r="I34" s="66"/>
      <c r="J34" s="55"/>
    </row>
    <row r="35" spans="1:10" s="41" customFormat="1" ht="15">
      <c r="A35" s="77">
        <v>3</v>
      </c>
      <c r="B35" s="51"/>
      <c r="C35" s="56" t="s">
        <v>164</v>
      </c>
      <c r="D35" s="54"/>
      <c r="E35" s="54"/>
      <c r="F35" s="55"/>
      <c r="G35" s="55"/>
      <c r="H35" s="55"/>
      <c r="I35" s="55"/>
      <c r="J35" s="55"/>
    </row>
    <row r="36" spans="1:10" s="41" customFormat="1" ht="15">
      <c r="A36" s="77"/>
      <c r="B36" s="51"/>
      <c r="C36" s="56" t="s">
        <v>86</v>
      </c>
      <c r="D36" s="54"/>
      <c r="E36" s="54"/>
      <c r="F36" s="55"/>
      <c r="G36" s="55"/>
      <c r="H36" s="55"/>
      <c r="I36" s="55"/>
      <c r="J36" s="55"/>
    </row>
    <row r="37" spans="1:10" s="41" customFormat="1" ht="15">
      <c r="A37" s="77"/>
      <c r="B37" s="51"/>
      <c r="C37" s="56" t="s">
        <v>87</v>
      </c>
      <c r="D37" s="54"/>
      <c r="E37" s="54"/>
      <c r="F37" s="55"/>
      <c r="G37" s="55"/>
      <c r="H37" s="55"/>
      <c r="I37" s="55"/>
      <c r="J37" s="55"/>
    </row>
    <row r="38" spans="1:10" s="41" customFormat="1" ht="15">
      <c r="A38" s="77"/>
      <c r="B38" s="51"/>
      <c r="C38" s="56" t="s">
        <v>163</v>
      </c>
      <c r="D38" s="67">
        <f>D33/419651*100</f>
        <v>0.7167860912996752</v>
      </c>
      <c r="E38" s="68"/>
      <c r="F38" s="67">
        <v>-4.027870778337237</v>
      </c>
      <c r="G38" s="68"/>
      <c r="H38" s="67">
        <f>H33/419651*100</f>
        <v>0.7167860912996752</v>
      </c>
      <c r="I38" s="67"/>
      <c r="J38" s="67">
        <v>-4.027870778337237</v>
      </c>
    </row>
    <row r="39" spans="1:10" s="41" customFormat="1" ht="15.75" thickBot="1">
      <c r="A39" s="77"/>
      <c r="B39" s="51"/>
      <c r="C39" s="56" t="s">
        <v>165</v>
      </c>
      <c r="D39" s="69">
        <v>0</v>
      </c>
      <c r="E39" s="68"/>
      <c r="F39" s="70">
        <v>0</v>
      </c>
      <c r="G39" s="68"/>
      <c r="H39" s="69">
        <v>0</v>
      </c>
      <c r="I39" s="67"/>
      <c r="J39" s="70">
        <v>0</v>
      </c>
    </row>
    <row r="40" spans="1:10" s="41" customFormat="1" ht="9.75" customHeight="1" thickTop="1">
      <c r="A40" s="77"/>
      <c r="B40" s="51"/>
      <c r="C40" s="56"/>
      <c r="D40" s="71"/>
      <c r="E40" s="72"/>
      <c r="F40" s="73"/>
      <c r="G40" s="74"/>
      <c r="H40" s="73"/>
      <c r="I40" s="74"/>
      <c r="J40" s="73"/>
    </row>
    <row r="41" spans="1:10" s="41" customFormat="1" ht="15.75" thickBot="1">
      <c r="A41" s="77" t="s">
        <v>159</v>
      </c>
      <c r="C41" s="51" t="s">
        <v>160</v>
      </c>
      <c r="D41" s="139">
        <v>0</v>
      </c>
      <c r="E41" s="72"/>
      <c r="F41" s="73"/>
      <c r="G41" s="74"/>
      <c r="H41" s="73"/>
      <c r="I41" s="74"/>
      <c r="J41" s="73"/>
    </row>
    <row r="42" spans="1:10" s="41" customFormat="1" ht="16.5" thickBot="1" thickTop="1">
      <c r="A42" s="77"/>
      <c r="C42" s="51" t="s">
        <v>161</v>
      </c>
      <c r="D42" s="138" t="s">
        <v>162</v>
      </c>
      <c r="E42" s="72"/>
      <c r="F42" s="73"/>
      <c r="G42" s="74"/>
      <c r="H42" s="73"/>
      <c r="I42" s="74"/>
      <c r="J42" s="73"/>
    </row>
    <row r="43" spans="1:10" s="41" customFormat="1" ht="9" customHeight="1" thickTop="1">
      <c r="A43" s="77"/>
      <c r="B43" s="51"/>
      <c r="C43" s="56"/>
      <c r="D43" s="137"/>
      <c r="E43" s="72"/>
      <c r="F43" s="73"/>
      <c r="G43" s="74"/>
      <c r="H43" s="73"/>
      <c r="I43" s="74"/>
      <c r="J43" s="73"/>
    </row>
    <row r="44" spans="1:10" s="41" customFormat="1" ht="45">
      <c r="A44" s="77"/>
      <c r="B44" s="51"/>
      <c r="C44" s="56"/>
      <c r="D44" s="73" t="s">
        <v>166</v>
      </c>
      <c r="E44" s="72"/>
      <c r="F44" s="73" t="s">
        <v>167</v>
      </c>
      <c r="G44" s="74"/>
      <c r="H44" s="73"/>
      <c r="I44" s="74"/>
      <c r="J44" s="73"/>
    </row>
    <row r="45" spans="1:10" s="41" customFormat="1" ht="15.75" thickBot="1">
      <c r="A45" s="77">
        <v>5</v>
      </c>
      <c r="C45" s="51" t="s">
        <v>88</v>
      </c>
      <c r="D45" s="140">
        <f>'B.Sheet'!E50</f>
        <v>0.6919046177968303</v>
      </c>
      <c r="E45" s="72"/>
      <c r="F45" s="141">
        <f>'B.Sheet'!G50</f>
        <v>0.6847368935254575</v>
      </c>
      <c r="G45" s="74"/>
      <c r="H45" s="73"/>
      <c r="I45" s="74"/>
      <c r="J45" s="73"/>
    </row>
    <row r="46" spans="1:10" s="41" customFormat="1" ht="6.75" customHeight="1" thickTop="1">
      <c r="A46" s="77"/>
      <c r="B46" s="51"/>
      <c r="C46" s="56"/>
      <c r="D46" s="71"/>
      <c r="E46" s="72"/>
      <c r="F46" s="73"/>
      <c r="G46" s="74"/>
      <c r="H46" s="73"/>
      <c r="I46" s="74"/>
      <c r="J46" s="73"/>
    </row>
    <row r="47" spans="1:10" s="41" customFormat="1" ht="15">
      <c r="A47" s="132" t="s">
        <v>89</v>
      </c>
      <c r="B47" s="51"/>
      <c r="D47" s="76"/>
      <c r="E47" s="72"/>
      <c r="F47" s="76"/>
      <c r="G47" s="72"/>
      <c r="H47" s="75"/>
      <c r="I47" s="72"/>
      <c r="J47" s="75"/>
    </row>
    <row r="48" spans="1:10" s="41" customFormat="1" ht="15">
      <c r="A48" s="77" t="s">
        <v>76</v>
      </c>
      <c r="C48" s="51" t="s">
        <v>177</v>
      </c>
      <c r="D48" s="150"/>
      <c r="E48" s="150"/>
      <c r="F48" s="150"/>
      <c r="G48" s="150"/>
      <c r="H48" s="150"/>
      <c r="I48" s="150"/>
      <c r="J48" s="150"/>
    </row>
    <row r="49" spans="1:10" s="41" customFormat="1" ht="15">
      <c r="A49" s="77"/>
      <c r="B49" s="153"/>
      <c r="C49" s="153" t="s">
        <v>200</v>
      </c>
      <c r="D49" s="46"/>
      <c r="E49" s="46"/>
      <c r="F49" s="46"/>
      <c r="G49" s="46"/>
      <c r="H49" s="46"/>
      <c r="I49" s="46"/>
      <c r="J49" s="46"/>
    </row>
    <row r="50" spans="1:10" s="41" customFormat="1" ht="15">
      <c r="A50" s="77"/>
      <c r="B50" s="153"/>
      <c r="C50" s="167" t="s">
        <v>201</v>
      </c>
      <c r="D50" s="167"/>
      <c r="E50" s="167"/>
      <c r="F50" s="167"/>
      <c r="G50" s="167"/>
      <c r="H50" s="167"/>
      <c r="I50" s="167"/>
      <c r="J50" s="167"/>
    </row>
    <row r="51" spans="1:10" s="41" customFormat="1" ht="30" customHeight="1">
      <c r="A51" s="77" t="s">
        <v>90</v>
      </c>
      <c r="B51" s="111"/>
      <c r="C51" s="167" t="s">
        <v>181</v>
      </c>
      <c r="D51" s="167"/>
      <c r="E51" s="167"/>
      <c r="F51" s="167"/>
      <c r="G51" s="167"/>
      <c r="H51" s="167"/>
      <c r="I51" s="167"/>
      <c r="J51" s="167"/>
    </row>
    <row r="52" spans="3:10" s="41" customFormat="1" ht="15">
      <c r="C52" s="167"/>
      <c r="D52" s="167"/>
      <c r="E52" s="167"/>
      <c r="F52" s="167"/>
      <c r="G52" s="167"/>
      <c r="H52" s="167"/>
      <c r="I52" s="167"/>
      <c r="J52" s="167"/>
    </row>
    <row r="53" spans="1:10" s="41" customFormat="1" ht="9.75" customHeight="1">
      <c r="A53" s="133"/>
      <c r="B53" s="45"/>
      <c r="C53" s="46"/>
      <c r="D53" s="45"/>
      <c r="E53" s="45"/>
      <c r="F53" s="45"/>
      <c r="G53" s="45"/>
      <c r="H53" s="45"/>
      <c r="I53" s="45"/>
      <c r="J53" s="45"/>
    </row>
    <row r="54" spans="1:10" s="41" customFormat="1" ht="9" customHeight="1">
      <c r="A54" s="77"/>
      <c r="B54" s="51"/>
      <c r="C54" s="46"/>
      <c r="D54" s="45"/>
      <c r="E54" s="45"/>
      <c r="F54" s="45"/>
      <c r="G54" s="45"/>
      <c r="H54" s="45"/>
      <c r="I54" s="45"/>
      <c r="J54" s="45"/>
    </row>
    <row r="55" spans="1:10" s="41" customFormat="1" ht="15">
      <c r="A55" s="77"/>
      <c r="C55" s="46"/>
      <c r="D55" s="45"/>
      <c r="E55" s="45"/>
      <c r="F55" s="45"/>
      <c r="G55" s="45"/>
      <c r="H55" s="45"/>
      <c r="I55" s="45"/>
      <c r="J55" s="45"/>
    </row>
    <row r="56" spans="1:10" s="41" customFormat="1" ht="15">
      <c r="A56" s="77"/>
      <c r="C56" s="46"/>
      <c r="D56" s="45"/>
      <c r="E56" s="45"/>
      <c r="F56" s="45"/>
      <c r="G56" s="45"/>
      <c r="H56" s="45"/>
      <c r="I56" s="45"/>
      <c r="J56" s="45"/>
    </row>
    <row r="57" spans="1:10" s="41" customFormat="1" ht="15">
      <c r="A57" s="77"/>
      <c r="B57" s="51"/>
      <c r="C57" s="46"/>
      <c r="D57" s="45"/>
      <c r="E57" s="45"/>
      <c r="F57" s="45"/>
      <c r="G57" s="45"/>
      <c r="H57" s="45"/>
      <c r="I57" s="45"/>
      <c r="J57" s="45"/>
    </row>
    <row r="58" s="51" customFormat="1" ht="15">
      <c r="A58" s="134"/>
    </row>
    <row r="59" s="51" customFormat="1" ht="15">
      <c r="A59" s="134"/>
    </row>
    <row r="60" s="51" customFormat="1" ht="15">
      <c r="A60" s="134"/>
    </row>
    <row r="61" s="51" customFormat="1" ht="15">
      <c r="A61" s="134"/>
    </row>
    <row r="62" s="51" customFormat="1" ht="15">
      <c r="A62" s="134"/>
    </row>
    <row r="63" s="51" customFormat="1" ht="15">
      <c r="A63" s="134"/>
    </row>
    <row r="64" s="51" customFormat="1" ht="15">
      <c r="A64" s="134"/>
    </row>
    <row r="65" s="51" customFormat="1" ht="15">
      <c r="A65" s="134"/>
    </row>
    <row r="66" s="51" customFormat="1" ht="15">
      <c r="A66" s="134"/>
    </row>
    <row r="67" s="51" customFormat="1" ht="15">
      <c r="A67" s="134"/>
    </row>
    <row r="68" s="51" customFormat="1" ht="15">
      <c r="A68" s="134"/>
    </row>
    <row r="69" s="51" customFormat="1" ht="15">
      <c r="A69" s="134"/>
    </row>
    <row r="70" s="51" customFormat="1" ht="15">
      <c r="A70" s="134"/>
    </row>
    <row r="71" s="51" customFormat="1" ht="15">
      <c r="A71" s="134"/>
    </row>
    <row r="72" s="51" customFormat="1" ht="15">
      <c r="A72" s="134"/>
    </row>
    <row r="73" s="51" customFormat="1" ht="15">
      <c r="A73" s="134"/>
    </row>
    <row r="74" s="51" customFormat="1" ht="15">
      <c r="A74" s="134"/>
    </row>
    <row r="75" s="51" customFormat="1" ht="15">
      <c r="A75" s="134"/>
    </row>
    <row r="76" s="51" customFormat="1" ht="15">
      <c r="A76" s="134"/>
    </row>
    <row r="77" s="51" customFormat="1" ht="15">
      <c r="A77" s="134"/>
    </row>
    <row r="78" ht="12.75">
      <c r="A78" s="135"/>
    </row>
    <row r="79" ht="12.75">
      <c r="A79" s="135"/>
    </row>
    <row r="80" ht="12.75">
      <c r="A80" s="135"/>
    </row>
    <row r="81" ht="12.75">
      <c r="A81" s="135"/>
    </row>
    <row r="82" ht="12.75">
      <c r="A82" s="135"/>
    </row>
    <row r="83" ht="12.75">
      <c r="A83" s="135"/>
    </row>
    <row r="84" ht="12.75">
      <c r="A84" s="135"/>
    </row>
    <row r="85" ht="12.75">
      <c r="A85" s="135"/>
    </row>
    <row r="86" ht="12.75">
      <c r="A86" s="135"/>
    </row>
    <row r="87" ht="12.75">
      <c r="A87" s="135"/>
    </row>
    <row r="88" ht="12.75">
      <c r="A88" s="135"/>
    </row>
    <row r="89" ht="12.75">
      <c r="A89" s="135"/>
    </row>
    <row r="90" ht="12.75">
      <c r="A90" s="135"/>
    </row>
    <row r="91" ht="12.75">
      <c r="A91" s="135"/>
    </row>
    <row r="92" ht="12.75">
      <c r="A92" s="135"/>
    </row>
    <row r="93" ht="12.75">
      <c r="A93" s="135"/>
    </row>
    <row r="94" ht="12.75">
      <c r="A94" s="135"/>
    </row>
    <row r="95" ht="12.75">
      <c r="A95" s="135"/>
    </row>
    <row r="96" ht="12.75">
      <c r="A96" s="135"/>
    </row>
    <row r="97" ht="12.75">
      <c r="A97" s="135"/>
    </row>
    <row r="98" ht="12.75">
      <c r="A98" s="135"/>
    </row>
    <row r="99" ht="12.75">
      <c r="A99" s="135"/>
    </row>
    <row r="100" ht="12.75">
      <c r="A100" s="135"/>
    </row>
    <row r="101" ht="12.75">
      <c r="A101" s="135"/>
    </row>
    <row r="102" ht="12.75">
      <c r="A102" s="135"/>
    </row>
    <row r="103" ht="12.75">
      <c r="A103" s="135"/>
    </row>
    <row r="104" ht="12.75">
      <c r="A104" s="135"/>
    </row>
    <row r="105" ht="12.75">
      <c r="A105" s="135"/>
    </row>
    <row r="106" ht="12.75">
      <c r="A106" s="135"/>
    </row>
    <row r="107" ht="12.75">
      <c r="A107" s="135"/>
    </row>
    <row r="108" ht="12.75">
      <c r="A108" s="135"/>
    </row>
    <row r="109" ht="12.75">
      <c r="A109" s="135"/>
    </row>
    <row r="110" ht="12.75">
      <c r="A110" s="135"/>
    </row>
    <row r="111" ht="12.75">
      <c r="A111" s="135"/>
    </row>
    <row r="112" ht="12.75">
      <c r="A112" s="135"/>
    </row>
    <row r="113" ht="12.75">
      <c r="A113" s="135"/>
    </row>
    <row r="114" ht="12.75">
      <c r="A114" s="135"/>
    </row>
    <row r="115" ht="12.75">
      <c r="A115" s="135"/>
    </row>
    <row r="116" ht="12.75">
      <c r="A116" s="135"/>
    </row>
    <row r="117" ht="12.75">
      <c r="A117" s="135"/>
    </row>
    <row r="118" ht="12.75">
      <c r="A118" s="135"/>
    </row>
    <row r="119" ht="12.75">
      <c r="A119" s="135"/>
    </row>
    <row r="120" ht="12.75">
      <c r="A120" s="135"/>
    </row>
    <row r="121" ht="12.75">
      <c r="A121" s="135"/>
    </row>
    <row r="122" ht="12.75">
      <c r="A122" s="135"/>
    </row>
    <row r="123" ht="12.75">
      <c r="A123" s="135"/>
    </row>
    <row r="124" ht="12.75">
      <c r="A124" s="135"/>
    </row>
    <row r="125" ht="12.75">
      <c r="A125" s="135"/>
    </row>
    <row r="126" ht="12.75">
      <c r="A126" s="135"/>
    </row>
    <row r="127" ht="12.75">
      <c r="A127" s="135"/>
    </row>
    <row r="128" ht="12.75">
      <c r="A128" s="135"/>
    </row>
    <row r="129" ht="12.75">
      <c r="A129" s="135"/>
    </row>
    <row r="130" ht="12.75">
      <c r="A130" s="135"/>
    </row>
    <row r="131" ht="12.75">
      <c r="A131" s="135"/>
    </row>
    <row r="132" ht="12.75">
      <c r="A132" s="135"/>
    </row>
    <row r="133" ht="12.75">
      <c r="A133" s="135"/>
    </row>
    <row r="134" ht="12.75">
      <c r="A134" s="135"/>
    </row>
    <row r="135" ht="12.75">
      <c r="A135" s="135"/>
    </row>
    <row r="136" ht="12.75">
      <c r="A136" s="135"/>
    </row>
    <row r="137" ht="12.75">
      <c r="A137" s="135"/>
    </row>
    <row r="138" ht="12.75">
      <c r="A138" s="135"/>
    </row>
    <row r="139" ht="12.75">
      <c r="A139" s="135"/>
    </row>
    <row r="140" ht="12.75">
      <c r="A140" s="135"/>
    </row>
    <row r="141" ht="12.75">
      <c r="A141" s="135"/>
    </row>
    <row r="142" ht="12.75">
      <c r="A142" s="135"/>
    </row>
    <row r="143" ht="12.75">
      <c r="A143" s="135"/>
    </row>
    <row r="144" ht="12.75">
      <c r="A144" s="135"/>
    </row>
    <row r="145" ht="12.75">
      <c r="A145" s="135"/>
    </row>
    <row r="146" ht="12.75">
      <c r="A146" s="135"/>
    </row>
    <row r="147" ht="12.75">
      <c r="A147" s="135"/>
    </row>
    <row r="148" ht="12.75">
      <c r="A148" s="135"/>
    </row>
    <row r="149" ht="12.75">
      <c r="A149" s="135"/>
    </row>
    <row r="150" ht="12.75">
      <c r="A150" s="135"/>
    </row>
    <row r="151" ht="12.75">
      <c r="A151" s="135"/>
    </row>
    <row r="152" ht="12.75">
      <c r="A152" s="135"/>
    </row>
    <row r="153" ht="12.75">
      <c r="A153" s="135"/>
    </row>
    <row r="154" ht="12.75">
      <c r="A154" s="135"/>
    </row>
    <row r="155" ht="12.75">
      <c r="A155" s="135"/>
    </row>
    <row r="156" ht="12.75">
      <c r="A156" s="135"/>
    </row>
    <row r="157" ht="12.75">
      <c r="A157" s="135"/>
    </row>
    <row r="158" ht="12.75">
      <c r="A158" s="135"/>
    </row>
    <row r="159" ht="12.75">
      <c r="A159" s="135"/>
    </row>
    <row r="160" ht="12.75">
      <c r="A160" s="135"/>
    </row>
    <row r="161" ht="12.75">
      <c r="A161" s="135"/>
    </row>
    <row r="162" ht="12.75">
      <c r="A162" s="135"/>
    </row>
    <row r="163" ht="12.75">
      <c r="A163" s="135"/>
    </row>
    <row r="164" ht="12.75">
      <c r="A164" s="135"/>
    </row>
    <row r="165" ht="12.75">
      <c r="A165" s="135"/>
    </row>
    <row r="166" ht="12.75">
      <c r="A166" s="135"/>
    </row>
    <row r="167" ht="12.75">
      <c r="A167" s="135"/>
    </row>
    <row r="168" ht="12.75">
      <c r="A168" s="135"/>
    </row>
    <row r="169" ht="12.75">
      <c r="A169" s="135"/>
    </row>
    <row r="170" ht="12.75">
      <c r="A170" s="135"/>
    </row>
    <row r="171" ht="12.75">
      <c r="A171" s="135"/>
    </row>
    <row r="172" ht="12.75">
      <c r="A172" s="135"/>
    </row>
    <row r="173" ht="12.75">
      <c r="A173" s="135"/>
    </row>
    <row r="174" ht="12.75">
      <c r="A174" s="135"/>
    </row>
    <row r="175" ht="12.75">
      <c r="A175" s="135"/>
    </row>
    <row r="176" ht="12.75">
      <c r="A176" s="135"/>
    </row>
    <row r="177" ht="12.75">
      <c r="A177" s="135"/>
    </row>
    <row r="178" ht="12.75">
      <c r="A178" s="135"/>
    </row>
    <row r="179" ht="12.75">
      <c r="A179" s="135"/>
    </row>
    <row r="180" ht="12.75">
      <c r="A180" s="135"/>
    </row>
    <row r="181" ht="12.75">
      <c r="A181" s="135"/>
    </row>
    <row r="182" ht="12.75">
      <c r="A182" s="135"/>
    </row>
    <row r="183" ht="12.75">
      <c r="A183" s="135"/>
    </row>
    <row r="184" ht="12.75">
      <c r="A184" s="135"/>
    </row>
    <row r="185" ht="12.75">
      <c r="A185" s="135"/>
    </row>
    <row r="186" ht="12.75">
      <c r="A186" s="135"/>
    </row>
    <row r="187" ht="12.75">
      <c r="A187" s="135"/>
    </row>
    <row r="188" ht="12.75">
      <c r="A188" s="135"/>
    </row>
    <row r="189" ht="12.75">
      <c r="A189" s="135"/>
    </row>
    <row r="190" ht="12.75">
      <c r="A190" s="135"/>
    </row>
    <row r="191" ht="12.75">
      <c r="A191" s="135"/>
    </row>
    <row r="192" ht="12.75">
      <c r="A192" s="135"/>
    </row>
    <row r="193" ht="12.75">
      <c r="A193" s="135"/>
    </row>
    <row r="194" ht="12.75">
      <c r="A194" s="135"/>
    </row>
    <row r="195" ht="12.75">
      <c r="A195" s="135"/>
    </row>
    <row r="196" ht="12.75">
      <c r="A196" s="135"/>
    </row>
    <row r="197" ht="12.75">
      <c r="A197" s="135"/>
    </row>
    <row r="198" ht="12.75">
      <c r="A198" s="135"/>
    </row>
    <row r="199" ht="12.75">
      <c r="A199" s="135"/>
    </row>
    <row r="200" ht="12.75">
      <c r="A200" s="135"/>
    </row>
    <row r="201" ht="12.75">
      <c r="A201" s="135"/>
    </row>
    <row r="202" ht="12.75">
      <c r="A202" s="135"/>
    </row>
    <row r="203" ht="12.75">
      <c r="A203" s="135"/>
    </row>
    <row r="204" ht="12.75">
      <c r="A204" s="135"/>
    </row>
    <row r="205" ht="12.75">
      <c r="A205" s="135"/>
    </row>
    <row r="206" ht="12.75">
      <c r="A206" s="135"/>
    </row>
    <row r="207" ht="12.75">
      <c r="A207" s="135"/>
    </row>
    <row r="208" ht="12.75">
      <c r="A208" s="135"/>
    </row>
    <row r="209" ht="12.75">
      <c r="A209" s="135"/>
    </row>
    <row r="210" ht="12.75">
      <c r="A210" s="135"/>
    </row>
    <row r="211" ht="12.75">
      <c r="A211" s="135"/>
    </row>
    <row r="212" ht="12.75">
      <c r="A212" s="135"/>
    </row>
    <row r="213" ht="12.75">
      <c r="A213" s="135"/>
    </row>
    <row r="214" ht="12.75">
      <c r="A214" s="135"/>
    </row>
    <row r="215" ht="12.75">
      <c r="A215" s="135"/>
    </row>
    <row r="216" ht="12.75">
      <c r="A216" s="135"/>
    </row>
    <row r="217" ht="12.75">
      <c r="A217" s="135"/>
    </row>
    <row r="218" ht="12.75">
      <c r="A218" s="135"/>
    </row>
    <row r="219" ht="12.75">
      <c r="A219" s="135"/>
    </row>
    <row r="220" ht="12.75">
      <c r="A220" s="135"/>
    </row>
    <row r="221" ht="12.75">
      <c r="A221" s="135"/>
    </row>
    <row r="222" ht="12.75">
      <c r="A222" s="135"/>
    </row>
    <row r="223" ht="12.75">
      <c r="A223" s="135"/>
    </row>
    <row r="224" ht="12.75">
      <c r="A224" s="135"/>
    </row>
    <row r="225" ht="12.75">
      <c r="A225" s="135"/>
    </row>
    <row r="226" ht="12.75">
      <c r="A226" s="135"/>
    </row>
    <row r="227" ht="12.75">
      <c r="A227" s="135"/>
    </row>
    <row r="228" ht="12.75">
      <c r="A228" s="135"/>
    </row>
    <row r="229" ht="12.75">
      <c r="A229" s="135"/>
    </row>
    <row r="230" ht="12.75">
      <c r="A230" s="135"/>
    </row>
    <row r="231" ht="12.75">
      <c r="A231" s="135"/>
    </row>
    <row r="232" ht="12.75">
      <c r="A232" s="135"/>
    </row>
    <row r="233" ht="12.75">
      <c r="A233" s="135"/>
    </row>
    <row r="234" ht="12.75">
      <c r="A234" s="135"/>
    </row>
    <row r="235" ht="12.75">
      <c r="A235" s="135"/>
    </row>
    <row r="236" ht="12.75">
      <c r="A236" s="135"/>
    </row>
    <row r="237" ht="12.75">
      <c r="A237" s="135"/>
    </row>
    <row r="238" ht="12.75">
      <c r="A238" s="135"/>
    </row>
    <row r="239" ht="12.75">
      <c r="A239" s="135"/>
    </row>
    <row r="240" ht="12.75">
      <c r="A240" s="135"/>
    </row>
    <row r="241" ht="12.75">
      <c r="A241" s="135"/>
    </row>
    <row r="242" ht="12.75">
      <c r="A242" s="135"/>
    </row>
    <row r="243" ht="12.75">
      <c r="A243" s="135"/>
    </row>
    <row r="244" ht="12.75">
      <c r="A244" s="135"/>
    </row>
    <row r="245" ht="12.75">
      <c r="A245" s="135"/>
    </row>
    <row r="246" ht="12.75">
      <c r="A246" s="135"/>
    </row>
    <row r="247" ht="12.75">
      <c r="A247" s="135"/>
    </row>
    <row r="248" ht="12.75">
      <c r="A248" s="135"/>
    </row>
    <row r="249" ht="12.75">
      <c r="A249" s="135"/>
    </row>
    <row r="250" ht="12.75">
      <c r="A250" s="135"/>
    </row>
    <row r="251" ht="12.75">
      <c r="A251" s="135"/>
    </row>
    <row r="252" ht="12.75">
      <c r="A252" s="135"/>
    </row>
    <row r="253" ht="12.75">
      <c r="A253" s="135"/>
    </row>
    <row r="254" ht="12.75">
      <c r="A254" s="135"/>
    </row>
    <row r="255" ht="12.75">
      <c r="A255" s="135"/>
    </row>
    <row r="256" ht="12.75">
      <c r="A256" s="135"/>
    </row>
    <row r="257" ht="12.75">
      <c r="A257" s="135"/>
    </row>
    <row r="258" ht="12.75">
      <c r="A258" s="135"/>
    </row>
    <row r="259" ht="12.75">
      <c r="A259" s="135"/>
    </row>
    <row r="260" ht="12.75">
      <c r="A260" s="135"/>
    </row>
    <row r="261" ht="12.75">
      <c r="A261" s="135"/>
    </row>
    <row r="262" ht="12.75">
      <c r="A262" s="135"/>
    </row>
    <row r="263" ht="12.75">
      <c r="A263" s="135"/>
    </row>
    <row r="264" ht="12.75">
      <c r="A264" s="135"/>
    </row>
    <row r="265" ht="12.75">
      <c r="A265" s="135"/>
    </row>
    <row r="266" ht="12.75">
      <c r="A266" s="135"/>
    </row>
    <row r="267" ht="12.75">
      <c r="A267" s="135"/>
    </row>
    <row r="268" ht="12.75">
      <c r="A268" s="135"/>
    </row>
    <row r="269" ht="12.75">
      <c r="A269" s="135"/>
    </row>
    <row r="270" ht="12.75">
      <c r="A270" s="135"/>
    </row>
    <row r="271" ht="12.75">
      <c r="A271" s="135"/>
    </row>
    <row r="272" ht="12.75">
      <c r="A272" s="135"/>
    </row>
    <row r="273" ht="12.75">
      <c r="A273" s="135"/>
    </row>
    <row r="274" ht="12.75">
      <c r="A274" s="135"/>
    </row>
    <row r="275" ht="12.75">
      <c r="A275" s="135"/>
    </row>
    <row r="276" ht="12.75">
      <c r="A276" s="135"/>
    </row>
    <row r="277" ht="12.75">
      <c r="A277" s="135"/>
    </row>
    <row r="278" ht="12.75">
      <c r="A278" s="135"/>
    </row>
    <row r="279" ht="12.75">
      <c r="A279" s="135"/>
    </row>
    <row r="280" ht="12.75">
      <c r="A280" s="135"/>
    </row>
  </sheetData>
  <mergeCells count="3">
    <mergeCell ref="C50:J50"/>
    <mergeCell ref="C52:J52"/>
    <mergeCell ref="C51:J51"/>
  </mergeCells>
  <printOptions horizontalCentered="1"/>
  <pageMargins left="0.5" right="0" top="0.25" bottom="0.25" header="0" footer="0.25"/>
  <pageSetup blackAndWhite="1" fitToHeight="1" fitToWidth="1" horizontalDpi="600" verticalDpi="600" orientation="portrait" paperSize="9" scale="86" r:id="rId1"/>
  <headerFooter alignWithMargins="0">
    <oddFooter>&amp;C&amp;"Times New Roman,Regular"&amp;P</oddFooter>
  </headerFooter>
</worksheet>
</file>

<file path=xl/worksheets/sheet2.xml><?xml version="1.0" encoding="utf-8"?>
<worksheet xmlns="http://schemas.openxmlformats.org/spreadsheetml/2006/main" xmlns:r="http://schemas.openxmlformats.org/officeDocument/2006/relationships">
  <sheetPr codeName="Sheet1">
    <pageSetUpPr fitToPage="1"/>
  </sheetPr>
  <dimension ref="A1:I53"/>
  <sheetViews>
    <sheetView showGridLines="0" zoomScale="85" zoomScaleNormal="85" zoomScaleSheetLayoutView="100" workbookViewId="0" topLeftCell="A1">
      <selection activeCell="A1" sqref="A1"/>
    </sheetView>
  </sheetViews>
  <sheetFormatPr defaultColWidth="9.140625" defaultRowHeight="12.75"/>
  <cols>
    <col min="1" max="1" width="1.8515625" style="0" customWidth="1"/>
    <col min="2" max="2" width="36.7109375" style="0" customWidth="1"/>
    <col min="3" max="3" width="6.421875" style="0" customWidth="1"/>
    <col min="5" max="5" width="16.57421875" style="0" customWidth="1"/>
    <col min="6" max="6" width="4.57421875" style="0" customWidth="1"/>
    <col min="7" max="7" width="17.7109375" style="0" customWidth="1"/>
    <col min="8" max="8" width="9.140625" style="155" customWidth="1"/>
    <col min="9" max="9" width="9.421875" style="59" bestFit="1" customWidth="1"/>
    <col min="10" max="16384" width="0" style="0" hidden="1" customWidth="1"/>
  </cols>
  <sheetData>
    <row r="1" ht="15">
      <c r="B1" s="30" t="s">
        <v>60</v>
      </c>
    </row>
    <row r="2" ht="15">
      <c r="B2" s="36" t="s">
        <v>61</v>
      </c>
    </row>
    <row r="3" ht="15">
      <c r="B3" s="36" t="str">
        <f>'Income stmt'!A3</f>
        <v>Unaudited Quarterly Report on Consolidated Results for the financial quarter ended 31 March 2001</v>
      </c>
    </row>
    <row r="4" ht="15">
      <c r="B4" s="161" t="s">
        <v>62</v>
      </c>
    </row>
    <row r="6" spans="1:8" ht="43.5">
      <c r="A6" s="46"/>
      <c r="B6" s="162" t="s">
        <v>59</v>
      </c>
      <c r="C6" s="47"/>
      <c r="D6" s="47"/>
      <c r="E6" s="53" t="s">
        <v>91</v>
      </c>
      <c r="F6" s="78"/>
      <c r="G6" s="53" t="s">
        <v>138</v>
      </c>
      <c r="H6" s="156"/>
    </row>
    <row r="7" spans="1:8" ht="15">
      <c r="A7" s="46"/>
      <c r="B7" s="46"/>
      <c r="C7" s="47"/>
      <c r="D7" s="47"/>
      <c r="E7" s="50">
        <v>36981</v>
      </c>
      <c r="F7" s="78"/>
      <c r="G7" s="50">
        <v>36891</v>
      </c>
      <c r="H7" s="156"/>
    </row>
    <row r="8" spans="1:8" ht="15">
      <c r="A8" s="46"/>
      <c r="B8" s="46"/>
      <c r="C8" s="146"/>
      <c r="D8" s="146" t="s">
        <v>92</v>
      </c>
      <c r="E8" s="53" t="s">
        <v>4</v>
      </c>
      <c r="F8" s="78"/>
      <c r="G8" s="53" t="s">
        <v>4</v>
      </c>
      <c r="H8" s="156"/>
    </row>
    <row r="9" spans="1:8" ht="6" customHeight="1">
      <c r="A9" s="46"/>
      <c r="B9" s="46"/>
      <c r="C9" s="146"/>
      <c r="D9" s="47"/>
      <c r="E9" s="54"/>
      <c r="F9" s="52"/>
      <c r="G9" s="54"/>
      <c r="H9" s="156"/>
    </row>
    <row r="10" spans="1:8" ht="15">
      <c r="A10" s="46"/>
      <c r="B10" s="47" t="s">
        <v>169</v>
      </c>
      <c r="C10" s="146"/>
      <c r="D10" s="47"/>
      <c r="E10" s="79">
        <v>1327128</v>
      </c>
      <c r="F10" s="79"/>
      <c r="G10" s="79">
        <v>1338193</v>
      </c>
      <c r="H10" s="156"/>
    </row>
    <row r="11" spans="1:8" ht="15">
      <c r="A11" s="46"/>
      <c r="B11" s="47" t="s">
        <v>1</v>
      </c>
      <c r="C11" s="146"/>
      <c r="D11" s="47"/>
      <c r="E11" s="79">
        <v>19397</v>
      </c>
      <c r="F11" s="79"/>
      <c r="G11" s="79">
        <v>20228</v>
      </c>
      <c r="H11" s="156"/>
    </row>
    <row r="12" spans="1:8" ht="15">
      <c r="A12" s="46"/>
      <c r="B12" s="47" t="s">
        <v>8</v>
      </c>
      <c r="C12" s="146"/>
      <c r="D12" s="47"/>
      <c r="E12" s="79">
        <f>1096+4350</f>
        <v>5446</v>
      </c>
      <c r="F12" s="79"/>
      <c r="G12" s="79">
        <f>1096+4350</f>
        <v>5446</v>
      </c>
      <c r="H12" s="156"/>
    </row>
    <row r="13" spans="1:8" ht="7.5" customHeight="1">
      <c r="A13" s="46"/>
      <c r="B13" s="47"/>
      <c r="C13" s="146"/>
      <c r="D13" s="47"/>
      <c r="E13" s="79"/>
      <c r="F13" s="79"/>
      <c r="G13" s="79"/>
      <c r="H13" s="156"/>
    </row>
    <row r="14" spans="1:8" ht="15">
      <c r="A14" s="46"/>
      <c r="B14" s="80" t="s">
        <v>93</v>
      </c>
      <c r="C14" s="146"/>
      <c r="D14" s="47"/>
      <c r="E14" s="52"/>
      <c r="F14" s="52"/>
      <c r="G14" s="52"/>
      <c r="H14" s="156"/>
    </row>
    <row r="15" spans="1:8" ht="15">
      <c r="A15" s="46"/>
      <c r="B15" s="81" t="s">
        <v>139</v>
      </c>
      <c r="C15" s="146"/>
      <c r="D15" s="47"/>
      <c r="E15" s="82">
        <v>85968</v>
      </c>
      <c r="F15" s="83"/>
      <c r="G15" s="82">
        <v>91059</v>
      </c>
      <c r="H15" s="156"/>
    </row>
    <row r="16" spans="1:8" ht="15">
      <c r="A16" s="46"/>
      <c r="B16" s="81" t="s">
        <v>140</v>
      </c>
      <c r="C16" s="146"/>
      <c r="D16" s="47"/>
      <c r="E16" s="84">
        <v>47232</v>
      </c>
      <c r="F16" s="83"/>
      <c r="G16" s="84">
        <v>53221</v>
      </c>
      <c r="H16" s="156"/>
    </row>
    <row r="17" spans="1:8" ht="15">
      <c r="A17" s="46"/>
      <c r="B17" s="81" t="s">
        <v>94</v>
      </c>
      <c r="C17" s="146"/>
      <c r="D17" s="47"/>
      <c r="E17" s="84">
        <v>18638</v>
      </c>
      <c r="F17" s="83"/>
      <c r="G17" s="84">
        <v>17244</v>
      </c>
      <c r="H17" s="156"/>
    </row>
    <row r="18" spans="1:8" ht="15">
      <c r="A18" s="46"/>
      <c r="B18" s="81" t="s">
        <v>95</v>
      </c>
      <c r="C18" s="146"/>
      <c r="D18" s="47"/>
      <c r="E18" s="84">
        <v>48909</v>
      </c>
      <c r="F18" s="83"/>
      <c r="G18" s="84">
        <v>47309</v>
      </c>
      <c r="H18" s="156"/>
    </row>
    <row r="19" spans="1:8" ht="15">
      <c r="A19" s="46"/>
      <c r="B19" s="81" t="s">
        <v>96</v>
      </c>
      <c r="C19" s="146"/>
      <c r="D19" s="47"/>
      <c r="E19" s="85">
        <v>3980</v>
      </c>
      <c r="F19" s="83"/>
      <c r="G19" s="85">
        <v>17820</v>
      </c>
      <c r="H19" s="156"/>
    </row>
    <row r="20" spans="1:8" ht="15">
      <c r="A20" s="46"/>
      <c r="B20" s="47"/>
      <c r="C20" s="146"/>
      <c r="D20" s="47"/>
      <c r="E20" s="86">
        <f>SUM(E15:E19)</f>
        <v>204727</v>
      </c>
      <c r="F20" s="83"/>
      <c r="G20" s="86">
        <f>SUM(G15:G19)</f>
        <v>226653</v>
      </c>
      <c r="H20" s="156"/>
    </row>
    <row r="21" spans="1:8" ht="6" customHeight="1">
      <c r="A21" s="46"/>
      <c r="B21" s="47"/>
      <c r="C21" s="146"/>
      <c r="D21" s="47"/>
      <c r="E21" s="87"/>
      <c r="F21" s="58"/>
      <c r="G21" s="87"/>
      <c r="H21" s="156"/>
    </row>
    <row r="22" spans="1:8" ht="15">
      <c r="A22" s="46"/>
      <c r="B22" s="80" t="s">
        <v>19</v>
      </c>
      <c r="C22" s="146"/>
      <c r="D22" s="47"/>
      <c r="E22" s="84"/>
      <c r="F22" s="83"/>
      <c r="G22" s="84"/>
      <c r="H22" s="156"/>
    </row>
    <row r="23" spans="1:8" ht="15">
      <c r="A23" s="46"/>
      <c r="B23" s="81" t="s">
        <v>141</v>
      </c>
      <c r="C23" s="146"/>
      <c r="D23" s="47"/>
      <c r="E23" s="84">
        <v>43228.842</v>
      </c>
      <c r="F23" s="83"/>
      <c r="G23" s="84">
        <v>42634</v>
      </c>
      <c r="H23" s="156"/>
    </row>
    <row r="24" spans="1:8" ht="15">
      <c r="A24" s="46"/>
      <c r="B24" s="81" t="s">
        <v>175</v>
      </c>
      <c r="C24" s="146"/>
      <c r="D24" s="47"/>
      <c r="E24" s="84">
        <v>42419.22699999999</v>
      </c>
      <c r="F24" s="83"/>
      <c r="G24" s="84">
        <v>58120</v>
      </c>
      <c r="H24" s="156"/>
    </row>
    <row r="25" spans="1:8" ht="15">
      <c r="A25" s="46"/>
      <c r="B25" s="81" t="s">
        <v>174</v>
      </c>
      <c r="C25" s="146"/>
      <c r="D25" s="47"/>
      <c r="E25" s="84">
        <f>12645+1536</f>
        <v>14181</v>
      </c>
      <c r="F25" s="83"/>
      <c r="G25" s="84">
        <v>14176</v>
      </c>
      <c r="H25" s="156"/>
    </row>
    <row r="26" spans="1:8" ht="15">
      <c r="A26" s="46"/>
      <c r="B26" s="81" t="s">
        <v>204</v>
      </c>
      <c r="D26" s="146"/>
      <c r="E26" s="84">
        <v>290150</v>
      </c>
      <c r="F26" s="83"/>
      <c r="G26" s="84">
        <v>292450</v>
      </c>
      <c r="H26" s="59"/>
    </row>
    <row r="27" spans="1:8" ht="15">
      <c r="A27" s="46"/>
      <c r="B27" s="81" t="s">
        <v>95</v>
      </c>
      <c r="C27" s="146"/>
      <c r="D27" s="47"/>
      <c r="E27" s="84">
        <v>122664</v>
      </c>
      <c r="F27" s="83"/>
      <c r="G27" s="84">
        <v>86322</v>
      </c>
      <c r="H27" s="156"/>
    </row>
    <row r="28" spans="1:8" ht="15">
      <c r="A28" s="46"/>
      <c r="B28" s="81" t="s">
        <v>48</v>
      </c>
      <c r="C28" s="146"/>
      <c r="D28" s="47"/>
      <c r="E28" s="84">
        <v>1172</v>
      </c>
      <c r="F28" s="83"/>
      <c r="G28" s="84">
        <v>1191</v>
      </c>
      <c r="H28" s="156"/>
    </row>
    <row r="29" spans="1:8" ht="15">
      <c r="A29" s="46"/>
      <c r="B29" s="81" t="s">
        <v>97</v>
      </c>
      <c r="D29" s="146">
        <f>Notes!A59</f>
        <v>12</v>
      </c>
      <c r="E29" s="84">
        <v>399500</v>
      </c>
      <c r="F29" s="83"/>
      <c r="G29" s="84">
        <v>56000</v>
      </c>
      <c r="H29" s="59"/>
    </row>
    <row r="30" spans="1:8" ht="15">
      <c r="A30" s="46"/>
      <c r="B30" s="47"/>
      <c r="C30" s="146"/>
      <c r="D30" s="47"/>
      <c r="E30" s="86">
        <f>SUM(E23:E29)</f>
        <v>913315.069</v>
      </c>
      <c r="F30" s="83"/>
      <c r="G30" s="86">
        <f>SUM(G23:G29)</f>
        <v>550893</v>
      </c>
      <c r="H30" s="156"/>
    </row>
    <row r="31" spans="1:8" ht="15">
      <c r="A31" s="46"/>
      <c r="B31" s="47" t="s">
        <v>98</v>
      </c>
      <c r="C31" s="146"/>
      <c r="D31" s="47"/>
      <c r="E31" s="88">
        <f>+E20-E30</f>
        <v>-708588.069</v>
      </c>
      <c r="F31" s="83"/>
      <c r="G31" s="88">
        <f>+G20-G30</f>
        <v>-324240</v>
      </c>
      <c r="H31" s="156"/>
    </row>
    <row r="32" spans="1:8" ht="15.75" thickBot="1">
      <c r="A32" s="46"/>
      <c r="B32" s="47"/>
      <c r="C32" s="146"/>
      <c r="D32" s="47"/>
      <c r="E32" s="151">
        <f>E31+SUM(E10:E13)</f>
        <v>643382.931</v>
      </c>
      <c r="F32" s="83"/>
      <c r="G32" s="151">
        <f>G31+SUM(G10:G13)</f>
        <v>1039627</v>
      </c>
      <c r="H32" s="156"/>
    </row>
    <row r="33" spans="1:8" ht="6.75" customHeight="1" thickTop="1">
      <c r="A33" s="46"/>
      <c r="B33" s="47"/>
      <c r="C33" s="146"/>
      <c r="D33" s="47"/>
      <c r="E33" s="83"/>
      <c r="F33" s="83"/>
      <c r="G33" s="83"/>
      <c r="H33" s="156"/>
    </row>
    <row r="34" spans="1:8" ht="15">
      <c r="A34" s="46"/>
      <c r="B34" s="80" t="s">
        <v>99</v>
      </c>
      <c r="C34" s="146"/>
      <c r="D34" s="47"/>
      <c r="E34" s="47"/>
      <c r="F34" s="47"/>
      <c r="G34" s="47"/>
      <c r="H34" s="156"/>
    </row>
    <row r="35" spans="1:8" ht="15">
      <c r="A35" s="46"/>
      <c r="B35" s="47" t="s">
        <v>29</v>
      </c>
      <c r="C35" s="146"/>
      <c r="D35" s="47"/>
      <c r="E35" s="83">
        <v>419659</v>
      </c>
      <c r="F35" s="83"/>
      <c r="G35" s="83">
        <v>419659</v>
      </c>
      <c r="H35" s="156"/>
    </row>
    <row r="36" spans="1:8" ht="15">
      <c r="A36" s="46"/>
      <c r="B36" s="47" t="s">
        <v>100</v>
      </c>
      <c r="C36" s="146"/>
      <c r="D36" s="47"/>
      <c r="E36" s="83"/>
      <c r="F36" s="83"/>
      <c r="G36" s="83"/>
      <c r="H36" s="156"/>
    </row>
    <row r="37" spans="1:8" ht="15">
      <c r="A37" s="46"/>
      <c r="B37" s="81" t="s">
        <v>30</v>
      </c>
      <c r="C37" s="146"/>
      <c r="D37" s="47"/>
      <c r="E37" s="82">
        <v>304922</v>
      </c>
      <c r="F37" s="83"/>
      <c r="G37" s="82">
        <v>304922</v>
      </c>
      <c r="H37" s="156"/>
    </row>
    <row r="38" spans="1:8" ht="15">
      <c r="A38" s="46"/>
      <c r="B38" s="81" t="s">
        <v>33</v>
      </c>
      <c r="C38" s="146"/>
      <c r="D38" s="47"/>
      <c r="E38" s="84">
        <v>78516</v>
      </c>
      <c r="F38" s="83"/>
      <c r="G38" s="84">
        <v>78516</v>
      </c>
      <c r="H38" s="156"/>
    </row>
    <row r="39" spans="1:8" ht="15">
      <c r="A39" s="46"/>
      <c r="B39" s="81" t="s">
        <v>32</v>
      </c>
      <c r="C39" s="146"/>
      <c r="D39" s="47"/>
      <c r="E39" s="84">
        <v>61824</v>
      </c>
      <c r="F39" s="83"/>
      <c r="G39" s="84">
        <v>61824</v>
      </c>
      <c r="H39" s="156"/>
    </row>
    <row r="40" spans="1:8" ht="15">
      <c r="A40" s="46"/>
      <c r="B40" s="81" t="s">
        <v>101</v>
      </c>
      <c r="C40" s="146"/>
      <c r="D40" s="47"/>
      <c r="E40" s="85">
        <f>-573021-1536</f>
        <v>-574557</v>
      </c>
      <c r="F40" s="83"/>
      <c r="G40" s="85">
        <v>-577565</v>
      </c>
      <c r="H40" s="163">
        <f>E40-G40-'Income stmt'!H33</f>
        <v>0</v>
      </c>
    </row>
    <row r="41" spans="1:8" ht="15">
      <c r="A41" s="46"/>
      <c r="B41" s="47" t="s">
        <v>102</v>
      </c>
      <c r="C41" s="146"/>
      <c r="D41" s="47"/>
      <c r="E41" s="83">
        <f>SUM(E37:E40)</f>
        <v>-129295</v>
      </c>
      <c r="F41" s="83"/>
      <c r="G41" s="83">
        <f>SUM(G37:G40)</f>
        <v>-132303</v>
      </c>
      <c r="H41" s="156"/>
    </row>
    <row r="42" spans="1:8" ht="15">
      <c r="A42" s="46"/>
      <c r="B42" s="47" t="s">
        <v>103</v>
      </c>
      <c r="C42" s="146"/>
      <c r="D42" s="47"/>
      <c r="E42" s="89">
        <f>+E35+E41</f>
        <v>290364</v>
      </c>
      <c r="F42" s="83"/>
      <c r="G42" s="89">
        <f>+G35+G41</f>
        <v>287356</v>
      </c>
      <c r="H42" s="156"/>
    </row>
    <row r="43" spans="1:8" ht="7.5" customHeight="1">
      <c r="A43" s="46"/>
      <c r="B43" s="47"/>
      <c r="C43" s="146"/>
      <c r="D43" s="47"/>
      <c r="E43" s="83"/>
      <c r="F43" s="83"/>
      <c r="G43" s="83"/>
      <c r="H43" s="156"/>
    </row>
    <row r="44" spans="1:8" ht="15">
      <c r="A44" s="46"/>
      <c r="B44" s="47" t="s">
        <v>104</v>
      </c>
      <c r="C44" s="146"/>
      <c r="D44" s="47"/>
      <c r="E44" s="83">
        <v>0</v>
      </c>
      <c r="F44" s="83"/>
      <c r="G44" s="83">
        <v>0</v>
      </c>
      <c r="H44" s="156"/>
    </row>
    <row r="45" spans="1:8" ht="15">
      <c r="A45" s="46"/>
      <c r="B45" s="47" t="s">
        <v>105</v>
      </c>
      <c r="D45" s="146">
        <f>D29</f>
        <v>12</v>
      </c>
      <c r="E45" s="83">
        <f>95850</f>
        <v>95850</v>
      </c>
      <c r="F45" s="83"/>
      <c r="G45" s="83">
        <v>495162</v>
      </c>
      <c r="H45" s="59"/>
    </row>
    <row r="46" spans="1:8" ht="15">
      <c r="A46" s="46"/>
      <c r="B46" s="145" t="s">
        <v>204</v>
      </c>
      <c r="C46" s="146"/>
      <c r="D46" s="146"/>
      <c r="E46" s="83">
        <v>249000</v>
      </c>
      <c r="F46" s="83"/>
      <c r="G46" s="152">
        <v>249000</v>
      </c>
      <c r="H46" s="59"/>
    </row>
    <row r="47" spans="1:8" ht="15">
      <c r="A47" s="46"/>
      <c r="B47" s="47" t="s">
        <v>106</v>
      </c>
      <c r="C47" s="146"/>
      <c r="D47" s="47"/>
      <c r="E47" s="83">
        <v>8169</v>
      </c>
      <c r="F47" s="83"/>
      <c r="G47" s="83">
        <v>8109</v>
      </c>
      <c r="H47" s="156"/>
    </row>
    <row r="48" spans="1:8" ht="15.75" thickBot="1">
      <c r="A48" s="46"/>
      <c r="B48" s="47"/>
      <c r="C48" s="146"/>
      <c r="D48" s="47"/>
      <c r="E48" s="90">
        <f>SUM(E42:E47)</f>
        <v>643383</v>
      </c>
      <c r="F48" s="79"/>
      <c r="G48" s="90">
        <f>SUM(G42:G47)</f>
        <v>1039627</v>
      </c>
      <c r="H48" s="59"/>
    </row>
    <row r="49" spans="1:8" ht="15.75" thickTop="1">
      <c r="A49" s="46"/>
      <c r="B49" s="47"/>
      <c r="C49" s="146"/>
      <c r="D49" s="47"/>
      <c r="E49" s="163">
        <f>ROUND(E48-E32,0)</f>
        <v>0</v>
      </c>
      <c r="F49" s="91"/>
      <c r="G49" s="163">
        <f>ROUND(G48-G32,0)</f>
        <v>0</v>
      </c>
      <c r="H49" s="156"/>
    </row>
    <row r="50" spans="1:8" ht="15.75" thickBot="1">
      <c r="A50" s="46"/>
      <c r="B50" s="51" t="s">
        <v>88</v>
      </c>
      <c r="C50" s="147"/>
      <c r="D50" s="45"/>
      <c r="E50" s="92">
        <f>E42/E35</f>
        <v>0.6919046177968303</v>
      </c>
      <c r="F50" s="93"/>
      <c r="G50" s="92">
        <f>G42/G35</f>
        <v>0.6847368935254575</v>
      </c>
      <c r="H50" s="157"/>
    </row>
    <row r="51" spans="1:9" ht="15.75" thickTop="1">
      <c r="A51" s="37"/>
      <c r="B51" s="41"/>
      <c r="C51" s="148"/>
      <c r="D51" s="39"/>
      <c r="E51" s="39"/>
      <c r="F51" s="39"/>
      <c r="G51" s="39"/>
      <c r="H51" s="158"/>
      <c r="I51" s="159"/>
    </row>
    <row r="52" spans="3:7" ht="15">
      <c r="C52" s="149"/>
      <c r="E52" s="83"/>
      <c r="F52" s="83"/>
      <c r="G52" s="83"/>
    </row>
    <row r="53" spans="3:7" ht="15">
      <c r="C53" s="149"/>
      <c r="E53" s="166"/>
      <c r="F53" s="155"/>
      <c r="G53" s="166"/>
    </row>
  </sheetData>
  <conditionalFormatting sqref="E49 G49 H40">
    <cfRule type="cellIs" priority="1" dxfId="0" operator="notEqual" stopIfTrue="1">
      <formula>0</formula>
    </cfRule>
  </conditionalFormatting>
  <printOptions horizontalCentered="1"/>
  <pageMargins left="0.5" right="0.25" top="0.25" bottom="0.5" header="0.5" footer="0.25"/>
  <pageSetup firstPageNumber="2" useFirstPageNumber="1" fitToHeight="1" fitToWidth="1" horizontalDpi="600" verticalDpi="600" orientation="portrait" paperSize="9" scale="87" r:id="rId1"/>
  <headerFooter alignWithMargins="0">
    <oddFooter>&amp;C&amp;"Times New Roman,Regular"&amp;P</oddFooter>
  </headerFooter>
</worksheet>
</file>

<file path=xl/worksheets/sheet3.xml><?xml version="1.0" encoding="utf-8"?>
<worksheet xmlns="http://schemas.openxmlformats.org/spreadsheetml/2006/main" xmlns:r="http://schemas.openxmlformats.org/officeDocument/2006/relationships">
  <sheetPr codeName="Sheet11"/>
  <dimension ref="A1:W103"/>
  <sheetViews>
    <sheetView showGridLines="0" tabSelected="1" zoomScaleSheetLayoutView="100" workbookViewId="0" topLeftCell="A1">
      <selection activeCell="B110" sqref="B110"/>
    </sheetView>
  </sheetViews>
  <sheetFormatPr defaultColWidth="9.140625" defaultRowHeight="12.75"/>
  <cols>
    <col min="1" max="1" width="4.28125" style="43" customWidth="1"/>
    <col min="2" max="2" width="3.421875" style="42" customWidth="1"/>
    <col min="3" max="3" width="4.8515625" style="42" customWidth="1"/>
    <col min="4" max="4" width="28.7109375" style="42" customWidth="1"/>
    <col min="5" max="5" width="8.28125" style="42" customWidth="1"/>
    <col min="6" max="6" width="9.00390625" style="42" customWidth="1"/>
    <col min="7" max="7" width="10.57421875" style="42" customWidth="1"/>
    <col min="8" max="8" width="1.7109375" style="42" customWidth="1"/>
    <col min="9" max="9" width="10.57421875" style="42" customWidth="1"/>
    <col min="10" max="10" width="9.140625" style="42" customWidth="1"/>
    <col min="11" max="11" width="5.57421875" style="43" customWidth="1"/>
    <col min="12" max="12" width="5.57421875" style="43" hidden="1" customWidth="1"/>
    <col min="13" max="13" width="9.421875" style="43" hidden="1" customWidth="1"/>
    <col min="14" max="22" width="5.57421875" style="43" hidden="1" customWidth="1"/>
    <col min="23" max="23" width="6.421875" style="43" hidden="1" customWidth="1"/>
    <col min="24" max="16384" width="5.57421875" style="43" hidden="1" customWidth="1"/>
  </cols>
  <sheetData>
    <row r="1" ht="12.75">
      <c r="A1" s="94" t="s">
        <v>60</v>
      </c>
    </row>
    <row r="2" ht="12.75">
      <c r="A2" s="94" t="s">
        <v>61</v>
      </c>
    </row>
    <row r="3" ht="12.75">
      <c r="A3" s="94" t="str">
        <f>'Income stmt'!A3</f>
        <v>Unaudited Quarterly Report on Consolidated Results for the financial quarter ended 31 March 2001</v>
      </c>
    </row>
    <row r="4" ht="6.75" customHeight="1"/>
    <row r="5" ht="12.75">
      <c r="A5" s="38" t="s">
        <v>107</v>
      </c>
    </row>
    <row r="6" ht="6" customHeight="1"/>
    <row r="7" spans="1:2" ht="12.75">
      <c r="A7" s="119">
        <v>1</v>
      </c>
      <c r="B7" s="33" t="s">
        <v>108</v>
      </c>
    </row>
    <row r="8" spans="1:10" ht="27" customHeight="1">
      <c r="A8" s="119"/>
      <c r="B8" s="169" t="s">
        <v>129</v>
      </c>
      <c r="C8" s="169"/>
      <c r="D8" s="169"/>
      <c r="E8" s="169"/>
      <c r="F8" s="169"/>
      <c r="G8" s="169"/>
      <c r="H8" s="169"/>
      <c r="I8" s="169"/>
      <c r="J8" s="169"/>
    </row>
    <row r="9" spans="1:10" ht="12.75">
      <c r="A9" s="119"/>
      <c r="B9" s="97"/>
      <c r="C9" s="97"/>
      <c r="D9" s="97"/>
      <c r="E9" s="97"/>
      <c r="F9" s="97"/>
      <c r="G9" s="97"/>
      <c r="H9" s="97"/>
      <c r="I9" s="97"/>
      <c r="J9" s="97"/>
    </row>
    <row r="10" spans="1:2" ht="12.75">
      <c r="A10" s="119">
        <v>2</v>
      </c>
      <c r="B10" s="33" t="s">
        <v>130</v>
      </c>
    </row>
    <row r="11" spans="1:10" ht="12.75">
      <c r="A11" s="119"/>
      <c r="B11" s="98" t="s">
        <v>188</v>
      </c>
      <c r="C11" s="31"/>
      <c r="D11" s="31"/>
      <c r="E11" s="31"/>
      <c r="F11" s="31"/>
      <c r="G11" s="31"/>
      <c r="H11" s="31"/>
      <c r="I11" s="31"/>
      <c r="J11" s="43"/>
    </row>
    <row r="12" spans="1:23" ht="12.75">
      <c r="A12" s="119"/>
      <c r="L12" s="32"/>
      <c r="N12" s="31"/>
      <c r="O12" s="31"/>
      <c r="P12" s="31"/>
      <c r="Q12" s="99"/>
      <c r="R12" s="128"/>
      <c r="S12" s="99"/>
      <c r="W12" s="31"/>
    </row>
    <row r="13" spans="1:2" ht="12.75" customHeight="1">
      <c r="A13" s="119">
        <v>3</v>
      </c>
      <c r="B13" s="33" t="s">
        <v>109</v>
      </c>
    </row>
    <row r="14" spans="1:2" ht="12.75">
      <c r="A14" s="119"/>
      <c r="B14" s="42" t="s">
        <v>189</v>
      </c>
    </row>
    <row r="15" ht="12.75">
      <c r="A15" s="119"/>
    </row>
    <row r="16" spans="1:9" ht="12.75">
      <c r="A16" s="119">
        <v>4</v>
      </c>
      <c r="B16" s="33" t="s">
        <v>48</v>
      </c>
      <c r="G16" s="108" t="str">
        <f>I16</f>
        <v>Current </v>
      </c>
      <c r="I16" s="108" t="s">
        <v>197</v>
      </c>
    </row>
    <row r="17" spans="1:9" ht="12.75" customHeight="1">
      <c r="A17" s="119"/>
      <c r="B17" s="33"/>
      <c r="G17" s="108" t="s">
        <v>196</v>
      </c>
      <c r="H17" s="99"/>
      <c r="I17" s="108" t="s">
        <v>206</v>
      </c>
    </row>
    <row r="18" spans="1:9" ht="12.75">
      <c r="A18" s="119"/>
      <c r="B18" s="33"/>
      <c r="G18" s="154">
        <v>36981</v>
      </c>
      <c r="I18" s="154">
        <v>36981</v>
      </c>
    </row>
    <row r="19" spans="1:9" ht="12.75">
      <c r="A19" s="42"/>
      <c r="D19" s="43"/>
      <c r="G19" s="108" t="s">
        <v>4</v>
      </c>
      <c r="H19" s="33"/>
      <c r="I19" s="108" t="s">
        <v>4</v>
      </c>
    </row>
    <row r="20" spans="1:23" ht="12.75">
      <c r="A20" s="42"/>
      <c r="B20" s="43"/>
      <c r="C20" s="122" t="s">
        <v>143</v>
      </c>
      <c r="D20" s="43"/>
      <c r="G20" s="123">
        <v>176</v>
      </c>
      <c r="I20" s="123">
        <v>176</v>
      </c>
      <c r="W20" s="130">
        <v>-891</v>
      </c>
    </row>
    <row r="21" spans="1:23" ht="12.75">
      <c r="A21" s="42"/>
      <c r="B21" s="43"/>
      <c r="C21" s="122" t="s">
        <v>142</v>
      </c>
      <c r="G21" s="165">
        <v>0</v>
      </c>
      <c r="I21" s="165">
        <v>0</v>
      </c>
      <c r="W21" s="130">
        <v>0</v>
      </c>
    </row>
    <row r="22" spans="1:9" ht="13.5" thickBot="1">
      <c r="A22" s="42"/>
      <c r="B22" s="43"/>
      <c r="C22" s="122"/>
      <c r="G22" s="164">
        <f>SUM(G20:G21)</f>
        <v>176</v>
      </c>
      <c r="I22" s="164">
        <f>SUM(I20:I21)</f>
        <v>176</v>
      </c>
    </row>
    <row r="23" spans="1:5" ht="7.5" customHeight="1" thickTop="1">
      <c r="A23" s="42"/>
      <c r="B23" s="43"/>
      <c r="C23" s="122"/>
      <c r="E23" s="105"/>
    </row>
    <row r="24" spans="1:10" ht="12.75">
      <c r="A24" s="42"/>
      <c r="B24" s="171" t="s">
        <v>190</v>
      </c>
      <c r="C24" s="171"/>
      <c r="D24" s="171"/>
      <c r="E24" s="171"/>
      <c r="F24" s="171"/>
      <c r="G24" s="171"/>
      <c r="H24" s="171"/>
      <c r="I24" s="171"/>
      <c r="J24" s="171"/>
    </row>
    <row r="25" spans="1:10" ht="12.75">
      <c r="A25" s="42"/>
      <c r="B25" s="171"/>
      <c r="C25" s="171"/>
      <c r="D25" s="171"/>
      <c r="E25" s="171"/>
      <c r="F25" s="171"/>
      <c r="G25" s="171"/>
      <c r="H25" s="171"/>
      <c r="I25" s="171"/>
      <c r="J25" s="171"/>
    </row>
    <row r="26" spans="1:10" ht="45.75" customHeight="1">
      <c r="A26" s="42"/>
      <c r="B26" s="172" t="s">
        <v>203</v>
      </c>
      <c r="C26" s="172"/>
      <c r="D26" s="172"/>
      <c r="E26" s="172"/>
      <c r="F26" s="172"/>
      <c r="G26" s="172"/>
      <c r="H26" s="172"/>
      <c r="I26" s="172"/>
      <c r="J26" s="172"/>
    </row>
    <row r="27" spans="2:10" ht="12.75">
      <c r="B27" s="43"/>
      <c r="C27" s="43"/>
      <c r="D27" s="97"/>
      <c r="E27" s="97"/>
      <c r="F27" s="97"/>
      <c r="G27" s="97"/>
      <c r="H27" s="97"/>
      <c r="I27" s="97"/>
      <c r="J27" s="97"/>
    </row>
    <row r="28" spans="1:10" ht="12.75">
      <c r="A28" s="142">
        <v>5</v>
      </c>
      <c r="B28" s="143" t="s">
        <v>168</v>
      </c>
      <c r="C28" s="97"/>
      <c r="D28" s="97"/>
      <c r="E28" s="97"/>
      <c r="F28" s="97"/>
      <c r="G28" s="97"/>
      <c r="H28" s="97"/>
      <c r="I28" s="97"/>
      <c r="J28" s="97"/>
    </row>
    <row r="29" spans="1:10" ht="12.75">
      <c r="A29" s="144"/>
      <c r="B29" s="144" t="s">
        <v>191</v>
      </c>
      <c r="C29" s="97"/>
      <c r="D29" s="97"/>
      <c r="E29" s="97"/>
      <c r="F29" s="97"/>
      <c r="G29" s="97"/>
      <c r="H29" s="97"/>
      <c r="I29" s="97"/>
      <c r="J29" s="97"/>
    </row>
    <row r="30" spans="1:10" ht="12.75">
      <c r="A30" s="42"/>
      <c r="B30" s="97"/>
      <c r="C30" s="97"/>
      <c r="D30" s="97"/>
      <c r="E30" s="97"/>
      <c r="F30" s="97"/>
      <c r="G30" s="97"/>
      <c r="H30" s="97"/>
      <c r="I30" s="97"/>
      <c r="J30" s="97"/>
    </row>
    <row r="31" spans="1:2" ht="12.75">
      <c r="A31" s="119">
        <v>6</v>
      </c>
      <c r="B31" s="33" t="s">
        <v>179</v>
      </c>
    </row>
    <row r="32" spans="1:10" ht="12.75">
      <c r="A32" s="119"/>
      <c r="B32" s="169" t="s">
        <v>192</v>
      </c>
      <c r="C32" s="169"/>
      <c r="D32" s="169"/>
      <c r="E32" s="169"/>
      <c r="F32" s="169"/>
      <c r="G32" s="169"/>
      <c r="H32" s="169"/>
      <c r="I32" s="169"/>
      <c r="J32" s="169"/>
    </row>
    <row r="33" ht="12.75">
      <c r="A33" s="119"/>
    </row>
    <row r="34" spans="1:2" ht="12.75">
      <c r="A34" s="119">
        <v>7</v>
      </c>
      <c r="B34" s="33" t="s">
        <v>110</v>
      </c>
    </row>
    <row r="35" spans="1:11" ht="12.75">
      <c r="A35" s="119"/>
      <c r="B35" s="124" t="s">
        <v>76</v>
      </c>
      <c r="C35" s="169" t="s">
        <v>182</v>
      </c>
      <c r="D35" s="169"/>
      <c r="E35" s="169"/>
      <c r="F35" s="169"/>
      <c r="G35" s="169"/>
      <c r="H35" s="169"/>
      <c r="I35" s="169"/>
      <c r="J35" s="169"/>
      <c r="K35" s="97"/>
    </row>
    <row r="36" ht="6.75" customHeight="1">
      <c r="A36" s="119"/>
    </row>
    <row r="37" spans="1:3" ht="12.75">
      <c r="A37" s="119"/>
      <c r="B37" s="125" t="s">
        <v>90</v>
      </c>
      <c r="C37" s="42" t="s">
        <v>193</v>
      </c>
    </row>
    <row r="38" spans="1:7" ht="12.75">
      <c r="A38" s="119"/>
      <c r="G38" s="108" t="s">
        <v>111</v>
      </c>
    </row>
    <row r="39" spans="1:7" ht="12.75">
      <c r="A39" s="119"/>
      <c r="C39" s="42" t="s">
        <v>112</v>
      </c>
      <c r="G39" s="129">
        <f>4274765/1000</f>
        <v>4274.765</v>
      </c>
    </row>
    <row r="40" spans="1:7" ht="12.75">
      <c r="A40" s="119"/>
      <c r="C40" s="42" t="s">
        <v>113</v>
      </c>
      <c r="G40" s="95">
        <v>0</v>
      </c>
    </row>
    <row r="41" spans="1:7" ht="13.5" thickBot="1">
      <c r="A41" s="119"/>
      <c r="C41" s="42" t="s">
        <v>114</v>
      </c>
      <c r="G41" s="101">
        <f>SUM(G39:G40)</f>
        <v>4274.765</v>
      </c>
    </row>
    <row r="42" spans="1:7" ht="14.25" thickBot="1" thickTop="1">
      <c r="A42" s="119"/>
      <c r="C42" s="42" t="s">
        <v>147</v>
      </c>
      <c r="G42" s="115">
        <f>2991252.66/1000</f>
        <v>2991.25266</v>
      </c>
    </row>
    <row r="43" ht="9" customHeight="1" thickTop="1">
      <c r="A43" s="119"/>
    </row>
    <row r="44" spans="1:2" ht="12.75">
      <c r="A44" s="119">
        <v>8</v>
      </c>
      <c r="B44" s="33" t="s">
        <v>146</v>
      </c>
    </row>
    <row r="45" spans="1:10" ht="65.25" customHeight="1">
      <c r="A45" s="119"/>
      <c r="B45" s="169" t="s">
        <v>198</v>
      </c>
      <c r="C45" s="169"/>
      <c r="D45" s="169"/>
      <c r="E45" s="169"/>
      <c r="F45" s="169"/>
      <c r="G45" s="169"/>
      <c r="H45" s="169"/>
      <c r="I45" s="169"/>
      <c r="J45" s="169"/>
    </row>
    <row r="46" ht="6" customHeight="1">
      <c r="A46" s="120"/>
    </row>
    <row r="47" spans="1:2" ht="12.75">
      <c r="A47" s="126">
        <v>9</v>
      </c>
      <c r="B47" s="33" t="s">
        <v>186</v>
      </c>
    </row>
    <row r="48" spans="1:10" ht="79.5" customHeight="1">
      <c r="A48" s="126"/>
      <c r="B48" s="170" t="s">
        <v>207</v>
      </c>
      <c r="C48" s="170"/>
      <c r="D48" s="170"/>
      <c r="E48" s="170"/>
      <c r="F48" s="170"/>
      <c r="G48" s="170"/>
      <c r="H48" s="170"/>
      <c r="I48" s="170"/>
      <c r="J48" s="170"/>
    </row>
    <row r="49" spans="1:10" ht="12.75">
      <c r="A49" s="126">
        <v>9</v>
      </c>
      <c r="B49" s="33" t="s">
        <v>195</v>
      </c>
      <c r="C49" s="160"/>
      <c r="D49" s="160"/>
      <c r="E49" s="160"/>
      <c r="F49" s="160"/>
      <c r="G49" s="160"/>
      <c r="H49" s="160"/>
      <c r="I49" s="160"/>
      <c r="J49" s="160"/>
    </row>
    <row r="50" spans="1:10" ht="93" customHeight="1">
      <c r="A50" s="126"/>
      <c r="B50" s="170" t="s">
        <v>202</v>
      </c>
      <c r="C50" s="170"/>
      <c r="D50" s="170"/>
      <c r="E50" s="170"/>
      <c r="F50" s="170"/>
      <c r="G50" s="170"/>
      <c r="H50" s="170"/>
      <c r="I50" s="170"/>
      <c r="J50" s="170"/>
    </row>
    <row r="51" spans="1:10" ht="82.5" customHeight="1">
      <c r="A51" s="126"/>
      <c r="B51" s="170" t="s">
        <v>208</v>
      </c>
      <c r="C51" s="170"/>
      <c r="D51" s="170"/>
      <c r="E51" s="170"/>
      <c r="F51" s="170"/>
      <c r="G51" s="170"/>
      <c r="H51" s="170"/>
      <c r="I51" s="170"/>
      <c r="J51" s="170"/>
    </row>
    <row r="52" spans="1:10" ht="12.75">
      <c r="A52" s="126"/>
      <c r="B52" s="160"/>
      <c r="C52" s="160"/>
      <c r="D52" s="160"/>
      <c r="E52" s="160"/>
      <c r="F52" s="160"/>
      <c r="G52" s="160"/>
      <c r="H52" s="160"/>
      <c r="I52" s="160"/>
      <c r="J52" s="160"/>
    </row>
    <row r="53" spans="1:10" ht="12.75">
      <c r="A53" s="119">
        <v>10</v>
      </c>
      <c r="B53" s="33" t="s">
        <v>180</v>
      </c>
      <c r="C53" s="96"/>
      <c r="D53" s="96"/>
      <c r="E53" s="96"/>
      <c r="F53" s="96"/>
      <c r="G53" s="96"/>
      <c r="H53" s="96"/>
      <c r="I53" s="96"/>
      <c r="J53" s="96"/>
    </row>
    <row r="54" spans="1:10" ht="28.5" customHeight="1">
      <c r="A54" s="119"/>
      <c r="B54" s="169" t="s">
        <v>178</v>
      </c>
      <c r="C54" s="169"/>
      <c r="D54" s="169"/>
      <c r="E54" s="169"/>
      <c r="F54" s="169"/>
      <c r="G54" s="169"/>
      <c r="H54" s="169"/>
      <c r="I54" s="169"/>
      <c r="J54" s="169"/>
    </row>
    <row r="55" spans="1:10" ht="12.75">
      <c r="A55" s="119"/>
      <c r="B55" s="33"/>
      <c r="C55" s="96"/>
      <c r="D55" s="96"/>
      <c r="E55" s="96"/>
      <c r="F55" s="96"/>
      <c r="G55" s="96"/>
      <c r="H55" s="96"/>
      <c r="I55" s="96"/>
      <c r="J55" s="96"/>
    </row>
    <row r="56" spans="1:2" ht="12.75">
      <c r="A56" s="119">
        <f>A53+1</f>
        <v>11</v>
      </c>
      <c r="B56" s="33" t="s">
        <v>115</v>
      </c>
    </row>
    <row r="57" spans="1:10" ht="28.5" customHeight="1">
      <c r="A57" s="119"/>
      <c r="B57" s="168" t="s">
        <v>132</v>
      </c>
      <c r="C57" s="168"/>
      <c r="D57" s="168"/>
      <c r="E57" s="168"/>
      <c r="F57" s="168"/>
      <c r="G57" s="168"/>
      <c r="H57" s="168"/>
      <c r="I57" s="168"/>
      <c r="J57" s="168"/>
    </row>
    <row r="58" spans="1:10" ht="12.75">
      <c r="A58" s="119"/>
      <c r="B58" s="121"/>
      <c r="C58" s="121"/>
      <c r="D58" s="121"/>
      <c r="E58" s="121"/>
      <c r="F58" s="121"/>
      <c r="G58" s="121"/>
      <c r="H58" s="121"/>
      <c r="I58" s="121"/>
      <c r="J58" s="121"/>
    </row>
    <row r="59" spans="1:2" ht="12.75">
      <c r="A59" s="119">
        <v>12</v>
      </c>
      <c r="B59" s="33" t="s">
        <v>116</v>
      </c>
    </row>
    <row r="60" spans="1:2" ht="12.75">
      <c r="A60" s="119"/>
      <c r="B60" s="42" t="s">
        <v>194</v>
      </c>
    </row>
    <row r="61" spans="1:7" ht="12.75">
      <c r="A61" s="119"/>
      <c r="G61" s="108" t="s">
        <v>111</v>
      </c>
    </row>
    <row r="62" spans="1:2" ht="12.75">
      <c r="A62" s="119"/>
      <c r="B62" s="102" t="s">
        <v>117</v>
      </c>
    </row>
    <row r="63" spans="1:7" ht="13.5" thickBot="1">
      <c r="A63" s="119"/>
      <c r="B63" s="42" t="s">
        <v>38</v>
      </c>
      <c r="G63" s="116">
        <v>95850</v>
      </c>
    </row>
    <row r="64" spans="1:7" ht="13.5" thickTop="1">
      <c r="A64" s="119"/>
      <c r="B64" s="33"/>
      <c r="G64" s="105"/>
    </row>
    <row r="65" spans="1:7" ht="12.75">
      <c r="A65" s="119"/>
      <c r="B65" s="102" t="s">
        <v>118</v>
      </c>
      <c r="G65" s="105"/>
    </row>
    <row r="66" spans="1:7" ht="12.75">
      <c r="A66" s="119"/>
      <c r="B66" s="42" t="s">
        <v>37</v>
      </c>
      <c r="G66" s="105">
        <v>350000</v>
      </c>
    </row>
    <row r="67" spans="1:7" ht="12.75">
      <c r="A67" s="119"/>
      <c r="B67" s="42" t="s">
        <v>38</v>
      </c>
      <c r="G67" s="104">
        <f>145350-G63</f>
        <v>49500</v>
      </c>
    </row>
    <row r="68" spans="1:7" ht="13.5" thickBot="1">
      <c r="A68" s="119"/>
      <c r="B68" s="42" t="s">
        <v>185</v>
      </c>
      <c r="G68" s="116">
        <f>SUM(G66:G67)</f>
        <v>399500</v>
      </c>
    </row>
    <row r="69" spans="1:7" ht="13.5" thickTop="1">
      <c r="A69" s="119"/>
      <c r="B69" s="33"/>
      <c r="G69" s="105"/>
    </row>
    <row r="70" spans="1:10" ht="12.75">
      <c r="A70" s="119">
        <v>13</v>
      </c>
      <c r="B70" s="33" t="s">
        <v>119</v>
      </c>
      <c r="J70" s="121"/>
    </row>
    <row r="71" spans="1:10" ht="12.75">
      <c r="A71" s="119"/>
      <c r="B71" s="42" t="s">
        <v>148</v>
      </c>
      <c r="C71" s="31"/>
      <c r="D71" s="31"/>
      <c r="E71" s="31"/>
      <c r="F71" s="31"/>
      <c r="G71" s="127"/>
      <c r="H71" s="107"/>
      <c r="I71" s="127"/>
      <c r="J71" s="121"/>
    </row>
    <row r="72" spans="1:10" ht="12.75">
      <c r="A72" s="119"/>
      <c r="B72" s="121"/>
      <c r="C72" s="121"/>
      <c r="D72" s="121"/>
      <c r="E72" s="121"/>
      <c r="F72" s="121"/>
      <c r="G72" s="121"/>
      <c r="H72" s="121"/>
      <c r="I72" s="121"/>
      <c r="J72" s="121"/>
    </row>
    <row r="73" spans="1:2" ht="12.75">
      <c r="A73" s="119">
        <v>14</v>
      </c>
      <c r="B73" s="33" t="s">
        <v>120</v>
      </c>
    </row>
    <row r="74" spans="1:2" ht="12.75" customHeight="1">
      <c r="A74" s="119"/>
      <c r="B74" s="42" t="s">
        <v>176</v>
      </c>
    </row>
    <row r="75" ht="12.75">
      <c r="A75" s="119"/>
    </row>
    <row r="76" spans="1:2" ht="12.75">
      <c r="A76" s="119">
        <v>15</v>
      </c>
      <c r="B76" s="33" t="s">
        <v>121</v>
      </c>
    </row>
    <row r="77" spans="1:2" ht="12.75">
      <c r="A77" s="119"/>
      <c r="B77" s="42" t="s">
        <v>131</v>
      </c>
    </row>
    <row r="78" ht="12.75">
      <c r="A78" s="119"/>
    </row>
    <row r="79" spans="1:2" ht="12.75">
      <c r="A79" s="119">
        <v>16</v>
      </c>
      <c r="B79" s="33" t="s">
        <v>122</v>
      </c>
    </row>
    <row r="80" spans="1:2" ht="12.75">
      <c r="A80" s="119"/>
      <c r="B80" s="42" t="s">
        <v>123</v>
      </c>
    </row>
    <row r="81" ht="12.75">
      <c r="A81" s="119"/>
    </row>
    <row r="82" spans="1:2" s="42" customFormat="1" ht="12.75">
      <c r="A82" s="126">
        <v>17</v>
      </c>
      <c r="B82" s="33" t="s">
        <v>124</v>
      </c>
    </row>
    <row r="83" spans="1:9" ht="25.5">
      <c r="A83" s="119"/>
      <c r="G83" s="99" t="s">
        <v>171</v>
      </c>
      <c r="I83" s="99" t="s">
        <v>170</v>
      </c>
    </row>
    <row r="84" spans="1:9" ht="12.75">
      <c r="A84" s="119"/>
      <c r="G84" s="108" t="s">
        <v>4</v>
      </c>
      <c r="H84" s="108"/>
      <c r="I84" s="108" t="s">
        <v>4</v>
      </c>
    </row>
    <row r="85" spans="1:9" ht="12.75">
      <c r="A85" s="119"/>
      <c r="G85" s="108"/>
      <c r="H85" s="108"/>
      <c r="I85" s="108"/>
    </row>
    <row r="86" spans="1:9" ht="13.5" thickBot="1">
      <c r="A86" s="119"/>
      <c r="B86" s="42" t="s">
        <v>125</v>
      </c>
      <c r="G86" s="117">
        <v>155592</v>
      </c>
      <c r="H86" s="100"/>
      <c r="I86" s="117">
        <v>154467</v>
      </c>
    </row>
    <row r="87" spans="1:9" ht="18" customHeight="1" thickBot="1" thickTop="1">
      <c r="A87" s="119"/>
      <c r="B87" s="42" t="s">
        <v>133</v>
      </c>
      <c r="G87" s="118">
        <f>'Income stmt'!D22</f>
        <v>3184</v>
      </c>
      <c r="H87" s="103"/>
      <c r="I87" s="118">
        <v>-485</v>
      </c>
    </row>
    <row r="88" spans="1:7" ht="13.5" thickTop="1">
      <c r="A88" s="119"/>
      <c r="E88" s="106"/>
      <c r="F88" s="100"/>
      <c r="G88" s="106"/>
    </row>
    <row r="89" spans="1:10" ht="44.25" customHeight="1">
      <c r="A89" s="119"/>
      <c r="B89" s="168" t="s">
        <v>199</v>
      </c>
      <c r="C89" s="168"/>
      <c r="D89" s="168"/>
      <c r="E89" s="168"/>
      <c r="F89" s="168"/>
      <c r="G89" s="168"/>
      <c r="H89" s="168"/>
      <c r="I89" s="168"/>
      <c r="J89" s="168"/>
    </row>
    <row r="90" spans="1:10" ht="12.75">
      <c r="A90" s="119"/>
      <c r="B90" s="97"/>
      <c r="C90" s="97"/>
      <c r="D90" s="97"/>
      <c r="E90" s="97"/>
      <c r="F90" s="97"/>
      <c r="G90" s="97"/>
      <c r="H90" s="97"/>
      <c r="I90" s="97"/>
      <c r="J90" s="97"/>
    </row>
    <row r="91" spans="1:2" s="42" customFormat="1" ht="12.75">
      <c r="A91" s="126">
        <v>18</v>
      </c>
      <c r="B91" s="33" t="s">
        <v>126</v>
      </c>
    </row>
    <row r="92" spans="1:10" ht="79.5" customHeight="1">
      <c r="A92" s="119"/>
      <c r="B92" s="168" t="s">
        <v>205</v>
      </c>
      <c r="C92" s="168"/>
      <c r="D92" s="168"/>
      <c r="E92" s="168"/>
      <c r="F92" s="168"/>
      <c r="G92" s="168"/>
      <c r="H92" s="168"/>
      <c r="I92" s="168"/>
      <c r="J92" s="168"/>
    </row>
    <row r="93" spans="1:10" ht="12" customHeight="1">
      <c r="A93" s="119"/>
      <c r="B93" s="97"/>
      <c r="C93" s="97"/>
      <c r="D93" s="97"/>
      <c r="E93" s="97"/>
      <c r="F93" s="97"/>
      <c r="G93" s="97"/>
      <c r="H93" s="97"/>
      <c r="I93" s="97"/>
      <c r="J93" s="97"/>
    </row>
    <row r="94" spans="1:2" s="42" customFormat="1" ht="12.75">
      <c r="A94" s="126">
        <v>19</v>
      </c>
      <c r="B94" s="33" t="s">
        <v>0</v>
      </c>
    </row>
    <row r="95" spans="1:10" ht="89.25" customHeight="1">
      <c r="A95" s="119"/>
      <c r="B95" s="168" t="s">
        <v>209</v>
      </c>
      <c r="C95" s="168"/>
      <c r="D95" s="168"/>
      <c r="E95" s="168"/>
      <c r="F95" s="168"/>
      <c r="G95" s="168"/>
      <c r="H95" s="168"/>
      <c r="I95" s="168"/>
      <c r="J95" s="168"/>
    </row>
    <row r="96" spans="1:10" ht="12.75">
      <c r="A96" s="119"/>
      <c r="B96" s="97"/>
      <c r="C96" s="97"/>
      <c r="D96" s="97"/>
      <c r="E96" s="97"/>
      <c r="F96" s="97"/>
      <c r="G96" s="97"/>
      <c r="H96" s="97"/>
      <c r="I96" s="97"/>
      <c r="J96" s="97"/>
    </row>
    <row r="97" spans="1:2" ht="12.75">
      <c r="A97" s="119">
        <v>20</v>
      </c>
      <c r="B97" s="33" t="s">
        <v>127</v>
      </c>
    </row>
    <row r="98" spans="1:2" ht="12.75">
      <c r="A98" s="119"/>
      <c r="B98" s="42" t="s">
        <v>183</v>
      </c>
    </row>
    <row r="99" ht="12.75">
      <c r="A99" s="119"/>
    </row>
    <row r="100" spans="1:2" ht="12.75">
      <c r="A100" s="119">
        <v>21</v>
      </c>
      <c r="B100" s="33" t="s">
        <v>128</v>
      </c>
    </row>
    <row r="101" spans="1:2" ht="12.75">
      <c r="A101" s="119"/>
      <c r="B101" s="42" t="s">
        <v>134</v>
      </c>
    </row>
    <row r="102" ht="12.75">
      <c r="A102" s="119"/>
    </row>
    <row r="103" spans="1:2" ht="18.75" customHeight="1">
      <c r="A103" s="42" t="s">
        <v>184</v>
      </c>
      <c r="B103" s="43"/>
    </row>
  </sheetData>
  <mergeCells count="14">
    <mergeCell ref="B8:J8"/>
    <mergeCell ref="B57:J57"/>
    <mergeCell ref="B45:J45"/>
    <mergeCell ref="B24:J25"/>
    <mergeCell ref="B32:J32"/>
    <mergeCell ref="B51:J51"/>
    <mergeCell ref="B26:J26"/>
    <mergeCell ref="B89:J89"/>
    <mergeCell ref="B95:J95"/>
    <mergeCell ref="B54:J54"/>
    <mergeCell ref="C35:J35"/>
    <mergeCell ref="B92:J92"/>
    <mergeCell ref="B48:J48"/>
    <mergeCell ref="B50:J50"/>
  </mergeCells>
  <printOptions horizontalCentered="1"/>
  <pageMargins left="0.53" right="0.32" top="0.5" bottom="0.2" header="0.25" footer="0.1"/>
  <pageSetup blackAndWhite="1" firstPageNumber="3" useFirstPageNumber="1" fitToHeight="3" fitToWidth="3" horizontalDpi="600" verticalDpi="600" orientation="portrait" paperSize="9" r:id="rId1"/>
  <headerFooter alignWithMargins="0">
    <oddFooter>&amp;C&amp;"Times New Roman,Regular"&amp;P</oddFooter>
  </headerFooter>
  <rowBreaks count="2" manualBreakCount="2">
    <brk id="48" max="9" man="1"/>
    <brk id="90" max="9" man="1"/>
  </rowBreaks>
</worksheet>
</file>

<file path=xl/worksheets/sheet4.xml><?xml version="1.0" encoding="utf-8"?>
<worksheet xmlns="http://schemas.openxmlformats.org/spreadsheetml/2006/main" xmlns:r="http://schemas.openxmlformats.org/officeDocument/2006/relationships">
  <sheetPr codeName="Sheet8"/>
  <dimension ref="A1:F100"/>
  <sheetViews>
    <sheetView workbookViewId="0" topLeftCell="A1">
      <selection activeCell="B14" sqref="B14"/>
    </sheetView>
  </sheetViews>
  <sheetFormatPr defaultColWidth="9.140625" defaultRowHeight="12.75"/>
  <cols>
    <col min="1" max="1" width="19.7109375" style="0" customWidth="1"/>
    <col min="3" max="3" width="0.85546875" style="0" customWidth="1"/>
    <col min="5" max="5" width="0.5625" style="0" customWidth="1"/>
  </cols>
  <sheetData>
    <row r="1" spans="1:5" ht="12.75">
      <c r="A1" s="2" t="s">
        <v>2</v>
      </c>
      <c r="B1" s="3"/>
      <c r="C1" s="3"/>
      <c r="D1" s="3"/>
      <c r="E1" s="3"/>
    </row>
    <row r="2" spans="1:5" ht="12.75">
      <c r="A2" s="2" t="s">
        <v>3</v>
      </c>
      <c r="B2" s="3"/>
      <c r="C2" s="3"/>
      <c r="D2" s="3"/>
      <c r="E2" s="3"/>
    </row>
    <row r="3" spans="1:5" ht="12.75">
      <c r="A3" s="4"/>
      <c r="B3" s="3"/>
      <c r="C3" s="3"/>
      <c r="D3" s="3"/>
      <c r="E3" s="3"/>
    </row>
    <row r="4" spans="1:5" ht="12.75">
      <c r="A4" s="5"/>
      <c r="B4" s="6" t="s">
        <v>53</v>
      </c>
      <c r="C4" s="7"/>
      <c r="D4" s="6" t="s">
        <v>54</v>
      </c>
      <c r="E4" s="6"/>
    </row>
    <row r="5" spans="1:5" ht="12.75">
      <c r="A5" s="5"/>
      <c r="B5" s="8" t="s">
        <v>4</v>
      </c>
      <c r="C5" s="9"/>
      <c r="D5" s="8" t="s">
        <v>4</v>
      </c>
      <c r="E5" s="8"/>
    </row>
    <row r="6" spans="1:5" ht="12.75">
      <c r="A6" s="10"/>
      <c r="B6" s="3"/>
      <c r="C6" s="3"/>
      <c r="D6" s="3"/>
      <c r="E6" s="3"/>
    </row>
    <row r="7" spans="1:5" ht="12.75">
      <c r="A7" s="11" t="s">
        <v>5</v>
      </c>
      <c r="B7" s="12" t="e">
        <f>ROUND(#REF!,0)</f>
        <v>#REF!</v>
      </c>
      <c r="C7" s="3"/>
      <c r="D7" s="12">
        <v>1511882</v>
      </c>
      <c r="E7" s="12"/>
    </row>
    <row r="8" spans="1:5" ht="12.75">
      <c r="A8" s="10" t="s">
        <v>31</v>
      </c>
      <c r="B8" s="3"/>
      <c r="C8" s="3"/>
      <c r="D8" s="12"/>
      <c r="E8" s="12"/>
    </row>
    <row r="9" spans="1:5" ht="12.75">
      <c r="A9" s="11" t="s">
        <v>6</v>
      </c>
      <c r="B9" s="12" t="e">
        <f>#REF!</f>
        <v>#REF!</v>
      </c>
      <c r="C9" s="3"/>
      <c r="D9" s="12"/>
      <c r="E9" s="12"/>
    </row>
    <row r="10" spans="1:5" ht="12.75">
      <c r="A10" s="11"/>
      <c r="B10" s="3"/>
      <c r="C10" s="3"/>
      <c r="D10" s="12"/>
      <c r="E10" s="12"/>
    </row>
    <row r="11" spans="1:5" ht="12.75">
      <c r="A11" s="11" t="s">
        <v>7</v>
      </c>
      <c r="B11" s="12" t="e">
        <f>ROUND(#REF!,0)</f>
        <v>#REF!</v>
      </c>
      <c r="C11" s="3"/>
      <c r="D11" s="12">
        <v>26519</v>
      </c>
      <c r="E11" s="12"/>
    </row>
    <row r="12" spans="1:5" ht="12.75">
      <c r="A12" s="13"/>
      <c r="B12" s="3"/>
      <c r="C12" s="3"/>
      <c r="D12" s="12"/>
      <c r="E12" s="12"/>
    </row>
    <row r="13" spans="1:5" ht="12.75">
      <c r="A13" s="11" t="s">
        <v>8</v>
      </c>
      <c r="B13" s="12" t="e">
        <f>ROUND(#REF!,0)</f>
        <v>#REF!</v>
      </c>
      <c r="C13" s="3"/>
      <c r="D13" s="12">
        <v>11959</v>
      </c>
      <c r="E13" s="12"/>
    </row>
    <row r="14" spans="1:5" ht="12.75">
      <c r="A14" s="11"/>
      <c r="B14" s="3"/>
      <c r="C14" s="3"/>
      <c r="D14" s="12"/>
      <c r="E14" s="12"/>
    </row>
    <row r="15" spans="1:5" ht="12.75">
      <c r="A15" s="11" t="s">
        <v>9</v>
      </c>
      <c r="B15" s="12" t="e">
        <f>#REF!</f>
        <v>#REF!</v>
      </c>
      <c r="C15" s="3"/>
      <c r="D15" s="12"/>
      <c r="E15" s="12"/>
    </row>
    <row r="16" spans="1:5" ht="12.75">
      <c r="A16" s="10"/>
      <c r="B16" s="3"/>
      <c r="C16" s="3"/>
      <c r="D16" s="12"/>
      <c r="E16" s="12"/>
    </row>
    <row r="17" spans="1:5" ht="12.75">
      <c r="A17" s="4" t="s">
        <v>10</v>
      </c>
      <c r="B17" s="12" t="e">
        <f>ROUND(#REF!,0)-1588-2985-167</f>
        <v>#REF!</v>
      </c>
      <c r="C17" s="3"/>
      <c r="D17" s="12">
        <v>281</v>
      </c>
      <c r="E17" s="12"/>
    </row>
    <row r="18" spans="1:5" ht="12.75">
      <c r="A18" s="10"/>
      <c r="B18" s="3"/>
      <c r="C18" s="3"/>
      <c r="D18" s="12"/>
      <c r="E18" s="12"/>
    </row>
    <row r="19" spans="1:5" ht="12.75">
      <c r="A19" s="2" t="s">
        <v>11</v>
      </c>
      <c r="B19" s="14"/>
      <c r="C19" s="3"/>
      <c r="D19" s="14"/>
      <c r="E19" s="15"/>
    </row>
    <row r="20" spans="1:5" ht="12.75">
      <c r="A20" s="3" t="s">
        <v>12</v>
      </c>
      <c r="B20" s="16" t="e">
        <f>ROUND(#REF!,0)</f>
        <v>#REF!</v>
      </c>
      <c r="C20" s="3"/>
      <c r="D20" s="16">
        <v>132819</v>
      </c>
      <c r="E20" s="17"/>
    </row>
    <row r="21" spans="1:5" ht="12.75">
      <c r="A21" s="3" t="s">
        <v>13</v>
      </c>
      <c r="B21" s="16" t="e">
        <f>ROUND(#REF!,0)</f>
        <v>#REF!</v>
      </c>
      <c r="C21" s="3"/>
      <c r="D21" s="16">
        <v>79326</v>
      </c>
      <c r="E21" s="17"/>
    </row>
    <row r="22" spans="1:5" ht="12.75">
      <c r="A22" s="3" t="s">
        <v>14</v>
      </c>
      <c r="B22" s="16" t="e">
        <f>ROUND(#REF!,0)+2985</f>
        <v>#REF!</v>
      </c>
      <c r="C22" s="3"/>
      <c r="D22" s="16">
        <v>42294</v>
      </c>
      <c r="E22" s="17"/>
    </row>
    <row r="23" spans="1:5" ht="12.75">
      <c r="A23" s="3" t="s">
        <v>15</v>
      </c>
      <c r="B23" s="16" t="e">
        <f>ROUND(#REF!,0)</f>
        <v>#REF!</v>
      </c>
      <c r="C23" s="3"/>
      <c r="D23" s="16"/>
      <c r="E23" s="17"/>
    </row>
    <row r="24" spans="1:5" ht="12.75">
      <c r="A24" s="3" t="s">
        <v>16</v>
      </c>
      <c r="B24" s="16" t="e">
        <f>ROUND(#REF!,0)</f>
        <v>#REF!</v>
      </c>
      <c r="C24" s="3"/>
      <c r="D24" s="16"/>
      <c r="E24" s="17"/>
    </row>
    <row r="25" spans="1:5" ht="12.75">
      <c r="A25" s="3" t="s">
        <v>55</v>
      </c>
      <c r="B25" s="16" t="e">
        <f>ROUND(#REF!,0)</f>
        <v>#REF!</v>
      </c>
      <c r="C25" s="3"/>
      <c r="D25" s="16">
        <v>0</v>
      </c>
      <c r="E25" s="17"/>
    </row>
    <row r="26" spans="1:5" ht="12.75">
      <c r="A26" s="3" t="s">
        <v>17</v>
      </c>
      <c r="B26" s="16" t="e">
        <f>ROUND(#REF!,0)</f>
        <v>#REF!</v>
      </c>
      <c r="C26" s="3"/>
      <c r="D26" s="16">
        <v>1087</v>
      </c>
      <c r="E26" s="17"/>
    </row>
    <row r="27" spans="1:5" ht="12.75">
      <c r="A27" s="3" t="s">
        <v>18</v>
      </c>
      <c r="B27" s="18" t="e">
        <f>ROUND(#REF!,0)</f>
        <v>#REF!</v>
      </c>
      <c r="C27" s="3"/>
      <c r="D27" s="18">
        <v>6973</v>
      </c>
      <c r="E27" s="17"/>
    </row>
    <row r="28" spans="1:5" ht="12.75">
      <c r="A28" s="19"/>
      <c r="B28" s="20"/>
      <c r="C28" s="3"/>
      <c r="D28" s="20"/>
      <c r="E28" s="15"/>
    </row>
    <row r="29" spans="1:5" ht="12.75">
      <c r="A29" s="3"/>
      <c r="B29" s="21" t="e">
        <f>SUM(B20:B27)</f>
        <v>#REF!</v>
      </c>
      <c r="C29" s="3"/>
      <c r="D29" s="21">
        <f>SUM(D20:D27)</f>
        <v>262499</v>
      </c>
      <c r="E29" s="22"/>
    </row>
    <row r="30" spans="1:5" ht="12.75">
      <c r="A30" s="3"/>
      <c r="B30" s="3"/>
      <c r="C30" s="3"/>
      <c r="D30" s="12"/>
      <c r="E30" s="12"/>
    </row>
    <row r="31" spans="1:5" ht="12.75">
      <c r="A31" s="2" t="s">
        <v>19</v>
      </c>
      <c r="B31" s="14"/>
      <c r="C31" s="3"/>
      <c r="D31" s="14"/>
      <c r="E31" s="15"/>
    </row>
    <row r="32" spans="1:5" ht="12.75">
      <c r="A32" s="3" t="s">
        <v>20</v>
      </c>
      <c r="B32" s="16" t="e">
        <f>ROUND(#REF!,0)</f>
        <v>#REF!</v>
      </c>
      <c r="C32" s="3"/>
      <c r="D32" s="16">
        <v>77375</v>
      </c>
      <c r="E32" s="17"/>
    </row>
    <row r="33" spans="1:5" ht="12.75">
      <c r="A33" s="3" t="s">
        <v>21</v>
      </c>
      <c r="B33" s="16" t="e">
        <f>ROUND(#REF!,0)+60000-167</f>
        <v>#REF!</v>
      </c>
      <c r="C33" s="3"/>
      <c r="D33" s="16">
        <v>412624</v>
      </c>
      <c r="E33" s="17"/>
    </row>
    <row r="34" spans="1:5" ht="12.75">
      <c r="A34" s="3" t="s">
        <v>22</v>
      </c>
      <c r="B34" s="16" t="e">
        <f>ROUND(#REF!,0)</f>
        <v>#REF!</v>
      </c>
      <c r="C34" s="3"/>
      <c r="D34" s="16">
        <v>11142</v>
      </c>
      <c r="E34" s="17"/>
    </row>
    <row r="35" spans="1:5" ht="12.75">
      <c r="A35" s="3" t="s">
        <v>23</v>
      </c>
      <c r="B35" s="16" t="e">
        <f>ROUND(#REF!,0)+103+6</f>
        <v>#REF!</v>
      </c>
      <c r="C35" s="3"/>
      <c r="D35" s="16">
        <v>69634</v>
      </c>
      <c r="E35" s="17"/>
    </row>
    <row r="36" spans="1:5" ht="12.75">
      <c r="A36" s="3" t="s">
        <v>24</v>
      </c>
      <c r="B36" s="16" t="e">
        <f>ROUND(#REF!,0)</f>
        <v>#REF!</v>
      </c>
      <c r="C36" s="3"/>
      <c r="D36" s="16"/>
      <c r="E36" s="17"/>
    </row>
    <row r="37" spans="1:5" ht="12.75">
      <c r="A37" s="3" t="s">
        <v>25</v>
      </c>
      <c r="B37" s="16" t="e">
        <f>ROUND(#REF!,0)</f>
        <v>#REF!</v>
      </c>
      <c r="C37" s="3"/>
      <c r="D37" s="16"/>
      <c r="E37" s="17"/>
    </row>
    <row r="38" spans="1:5" ht="12.75">
      <c r="A38" s="3" t="s">
        <v>56</v>
      </c>
      <c r="B38" s="16">
        <f>256143+1686</f>
        <v>257829</v>
      </c>
      <c r="C38" s="3"/>
      <c r="D38" s="16">
        <v>0</v>
      </c>
      <c r="E38" s="17"/>
    </row>
    <row r="39" spans="1:5" ht="12.75">
      <c r="A39" s="3" t="s">
        <v>57</v>
      </c>
      <c r="B39" s="16" t="e">
        <f>ROUND(#REF!,0)-256143+1-1686</f>
        <v>#REF!</v>
      </c>
      <c r="C39" s="3"/>
      <c r="D39" s="16">
        <v>0</v>
      </c>
      <c r="E39" s="17"/>
    </row>
    <row r="40" spans="1:5" ht="12.75">
      <c r="A40" s="3" t="s">
        <v>26</v>
      </c>
      <c r="B40" s="18" t="e">
        <f>ROUND(#REF!,0)</f>
        <v>#REF!</v>
      </c>
      <c r="C40" s="3"/>
      <c r="D40" s="18">
        <v>3485</v>
      </c>
      <c r="E40" s="17"/>
    </row>
    <row r="41" spans="1:5" ht="12.75">
      <c r="A41" s="3"/>
      <c r="B41" s="16"/>
      <c r="C41" s="3"/>
      <c r="D41" s="16"/>
      <c r="E41" s="17"/>
    </row>
    <row r="42" spans="1:5" ht="12.75">
      <c r="A42" s="3"/>
      <c r="B42" s="21" t="e">
        <f>SUM(B32:B40)</f>
        <v>#REF!</v>
      </c>
      <c r="C42" s="3"/>
      <c r="D42" s="21">
        <f>SUM(D32:D40)</f>
        <v>574260</v>
      </c>
      <c r="E42" s="22"/>
    </row>
    <row r="43" spans="1:5" ht="12.75">
      <c r="A43" s="3"/>
      <c r="B43" s="3"/>
      <c r="C43" s="3"/>
      <c r="D43" s="3"/>
      <c r="E43" s="3"/>
    </row>
    <row r="44" spans="1:5" ht="12.75">
      <c r="A44" s="2" t="s">
        <v>27</v>
      </c>
      <c r="B44" s="23" t="e">
        <f>B29-B42</f>
        <v>#REF!</v>
      </c>
      <c r="C44" s="3"/>
      <c r="D44" s="23">
        <f>D29-D42</f>
        <v>-311761</v>
      </c>
      <c r="E44" s="22"/>
    </row>
    <row r="45" spans="1:5" ht="12.75">
      <c r="A45" s="3"/>
      <c r="B45" s="3"/>
      <c r="C45" s="3"/>
      <c r="D45" s="3"/>
      <c r="E45" s="3"/>
    </row>
    <row r="46" spans="1:5" ht="13.5" thickBot="1">
      <c r="A46" s="3"/>
      <c r="B46" s="24" t="e">
        <f>B44+SUM(B7:B17)</f>
        <v>#REF!</v>
      </c>
      <c r="C46" s="3"/>
      <c r="D46" s="24">
        <f>D44+SUM(D7:D17)</f>
        <v>1238880</v>
      </c>
      <c r="E46" s="22"/>
    </row>
    <row r="47" spans="1:5" ht="13.5" thickTop="1">
      <c r="A47" s="3"/>
      <c r="B47" s="3"/>
      <c r="C47" s="3"/>
      <c r="D47" s="12"/>
      <c r="E47" s="12"/>
    </row>
    <row r="48" spans="1:5" ht="12.75">
      <c r="A48" s="3" t="s">
        <v>28</v>
      </c>
      <c r="B48" s="3"/>
      <c r="C48" s="3"/>
      <c r="D48" s="12"/>
      <c r="E48" s="12"/>
    </row>
    <row r="49" spans="1:5" ht="12.75">
      <c r="A49" s="3"/>
      <c r="B49" s="3"/>
      <c r="C49" s="3"/>
      <c r="D49" s="12"/>
      <c r="E49" s="12"/>
    </row>
    <row r="50" spans="1:5" ht="12.75">
      <c r="A50" s="2" t="s">
        <v>29</v>
      </c>
      <c r="B50" s="12" t="e">
        <f>ROUND(#REF!,0)</f>
        <v>#REF!</v>
      </c>
      <c r="C50" s="3"/>
      <c r="D50" s="12">
        <v>415181</v>
      </c>
      <c r="E50" s="12"/>
    </row>
    <row r="51" spans="1:5" ht="12.75">
      <c r="A51" s="3"/>
      <c r="B51" s="3"/>
      <c r="C51" s="3"/>
      <c r="D51" s="12"/>
      <c r="E51" s="12"/>
    </row>
    <row r="52" spans="1:5" ht="12.75">
      <c r="A52" s="2" t="s">
        <v>30</v>
      </c>
      <c r="B52" s="12" t="e">
        <f>ROUND(#REF!,0)</f>
        <v>#REF!</v>
      </c>
      <c r="C52" s="3"/>
      <c r="D52" s="12">
        <v>303117</v>
      </c>
      <c r="E52" s="12"/>
    </row>
    <row r="53" spans="1:5" ht="12.75">
      <c r="A53" s="3"/>
      <c r="B53" s="3"/>
      <c r="C53" s="3"/>
      <c r="D53" s="12"/>
      <c r="E53" s="12"/>
    </row>
    <row r="54" spans="1:5" ht="12.75">
      <c r="A54" s="2" t="s">
        <v>32</v>
      </c>
      <c r="B54" s="12" t="e">
        <f>ROUND(#REF!,0)</f>
        <v>#REF!</v>
      </c>
      <c r="C54" s="3"/>
      <c r="D54" s="12">
        <v>61824</v>
      </c>
      <c r="E54" s="12"/>
    </row>
    <row r="55" spans="1:5" ht="12.75">
      <c r="A55" s="2"/>
      <c r="B55" s="3"/>
      <c r="C55" s="3"/>
      <c r="D55" s="12"/>
      <c r="E55" s="12"/>
    </row>
    <row r="56" spans="1:5" ht="12.75">
      <c r="A56" s="2" t="s">
        <v>33</v>
      </c>
      <c r="B56" s="12" t="e">
        <f>ROUND(#REF!,0)</f>
        <v>#REF!</v>
      </c>
      <c r="C56" s="3"/>
      <c r="D56" s="12">
        <v>82024</v>
      </c>
      <c r="E56" s="12"/>
    </row>
    <row r="57" spans="1:5" ht="12.75">
      <c r="A57" s="3"/>
      <c r="B57" s="3"/>
      <c r="C57" s="3"/>
      <c r="D57" s="12"/>
      <c r="E57" s="12"/>
    </row>
    <row r="58" spans="1:5" ht="12.75">
      <c r="A58" s="2" t="s">
        <v>34</v>
      </c>
      <c r="B58" s="25" t="e">
        <f>ROUND(#REF!,0)-6</f>
        <v>#REF!</v>
      </c>
      <c r="C58" s="3"/>
      <c r="D58" s="25">
        <v>-377332</v>
      </c>
      <c r="E58" s="17"/>
    </row>
    <row r="59" spans="1:5" ht="12.75">
      <c r="A59" s="3"/>
      <c r="B59" s="3"/>
      <c r="C59" s="3"/>
      <c r="D59" s="12"/>
      <c r="E59" s="12"/>
    </row>
    <row r="60" spans="1:5" ht="12.75">
      <c r="A60" s="3"/>
      <c r="B60" s="19" t="e">
        <f>SUM(B50:B58)</f>
        <v>#REF!</v>
      </c>
      <c r="C60" s="3"/>
      <c r="D60" s="19">
        <f>SUM(D50:D58)</f>
        <v>484814</v>
      </c>
      <c r="E60" s="19"/>
    </row>
    <row r="61" spans="1:5" ht="12.75">
      <c r="A61" s="2" t="s">
        <v>58</v>
      </c>
      <c r="B61" s="3"/>
      <c r="C61" s="3"/>
      <c r="D61" s="12"/>
      <c r="E61" s="12"/>
    </row>
    <row r="62" spans="1:5" ht="12.75">
      <c r="A62" s="3" t="s">
        <v>35</v>
      </c>
      <c r="B62" s="12" t="e">
        <f>#REF!</f>
        <v>#REF!</v>
      </c>
      <c r="C62" s="3"/>
      <c r="D62" s="12"/>
      <c r="E62" s="12"/>
    </row>
    <row r="63" spans="1:6" ht="12.75">
      <c r="A63" s="3" t="s">
        <v>36</v>
      </c>
      <c r="B63" s="12" t="e">
        <f>ROUND(#REF!,0)</f>
        <v>#REF!</v>
      </c>
      <c r="C63" s="3"/>
      <c r="D63" s="12">
        <v>92781</v>
      </c>
      <c r="E63" s="12"/>
      <c r="F63" s="1"/>
    </row>
    <row r="64" spans="1:5" ht="12.75">
      <c r="A64" s="3" t="s">
        <v>37</v>
      </c>
      <c r="B64" s="12" t="e">
        <f>ROUND(#REF!,0)</f>
        <v>#REF!</v>
      </c>
      <c r="C64" s="3"/>
      <c r="D64" s="12">
        <v>350000</v>
      </c>
      <c r="E64" s="12"/>
    </row>
    <row r="65" spans="1:5" ht="12.75">
      <c r="A65" s="3" t="s">
        <v>38</v>
      </c>
      <c r="B65" s="12" t="e">
        <f>ROUND(#REF!,0)-1588-60000</f>
        <v>#REF!</v>
      </c>
      <c r="C65" s="3"/>
      <c r="D65" s="12">
        <v>297850</v>
      </c>
      <c r="E65" s="12"/>
    </row>
    <row r="66" spans="1:5" ht="12.75">
      <c r="A66" s="3" t="s">
        <v>39</v>
      </c>
      <c r="B66" s="12" t="e">
        <f>ROUND(#REF!,0)</f>
        <v>#REF!</v>
      </c>
      <c r="C66" s="3"/>
      <c r="D66" s="12"/>
      <c r="E66" s="12"/>
    </row>
    <row r="67" spans="1:5" ht="12.75">
      <c r="A67" s="3" t="s">
        <v>40</v>
      </c>
      <c r="B67" s="12" t="e">
        <f>ROUND(#REF!,0)-103</f>
        <v>#REF!</v>
      </c>
      <c r="C67" s="3"/>
      <c r="D67" s="12">
        <v>5395</v>
      </c>
      <c r="E67" s="12"/>
    </row>
    <row r="68" spans="1:5" ht="12.75">
      <c r="A68" s="3" t="s">
        <v>41</v>
      </c>
      <c r="B68" s="25" t="e">
        <f>ROUND(#REF!,0)</f>
        <v>#REF!</v>
      </c>
      <c r="C68" s="3"/>
      <c r="D68" s="25">
        <v>8040</v>
      </c>
      <c r="E68" s="17"/>
    </row>
    <row r="69" spans="1:5" ht="12.75">
      <c r="A69" s="3"/>
      <c r="B69" s="3"/>
      <c r="C69" s="3"/>
      <c r="D69" s="3"/>
      <c r="E69" s="3"/>
    </row>
    <row r="70" spans="1:5" ht="13.5" thickBot="1">
      <c r="A70" s="3"/>
      <c r="B70" s="24" t="e">
        <f>SUM(B60:B68)</f>
        <v>#REF!</v>
      </c>
      <c r="C70" s="3"/>
      <c r="D70" s="24">
        <f>SUM(D60:D68)</f>
        <v>1238880</v>
      </c>
      <c r="E70" s="22"/>
    </row>
    <row r="71" spans="1:5" ht="13.5" thickTop="1">
      <c r="A71" s="3"/>
      <c r="B71" s="3"/>
      <c r="C71" s="3"/>
      <c r="D71" s="3"/>
      <c r="E71" s="3"/>
    </row>
    <row r="72" spans="1:5" ht="12.75">
      <c r="A72" s="3" t="s">
        <v>42</v>
      </c>
      <c r="B72" s="19" t="e">
        <f>B70-B46</f>
        <v>#REF!</v>
      </c>
      <c r="C72" s="3"/>
      <c r="D72" s="19">
        <f>D70-D46</f>
        <v>0</v>
      </c>
      <c r="E72" s="3"/>
    </row>
    <row r="73" spans="1:5" ht="12.75">
      <c r="A73" s="7" t="str">
        <f>A1</f>
        <v>KEDAH CEMENT HOLDINGS BERHAD</v>
      </c>
      <c r="B73" s="3"/>
      <c r="C73" s="3"/>
      <c r="D73" s="3"/>
      <c r="E73" s="3"/>
    </row>
    <row r="74" spans="1:5" ht="12.75">
      <c r="A74" s="11" t="s">
        <v>43</v>
      </c>
      <c r="B74" s="3"/>
      <c r="C74" s="3"/>
      <c r="D74" s="3"/>
      <c r="E74" s="3"/>
    </row>
    <row r="75" spans="1:5" ht="12.75">
      <c r="A75" s="11"/>
      <c r="B75" s="3"/>
      <c r="C75" s="3"/>
      <c r="D75" s="3"/>
      <c r="E75" s="3"/>
    </row>
    <row r="76" spans="1:5" ht="12.75">
      <c r="A76" s="5"/>
      <c r="B76" s="6" t="s">
        <v>53</v>
      </c>
      <c r="C76" s="7"/>
      <c r="D76" s="6" t="s">
        <v>54</v>
      </c>
      <c r="E76" s="6"/>
    </row>
    <row r="77" spans="1:5" ht="12.75">
      <c r="A77" s="5"/>
      <c r="B77" s="8" t="s">
        <v>4</v>
      </c>
      <c r="C77" s="9"/>
      <c r="D77" s="8" t="s">
        <v>4</v>
      </c>
      <c r="E77" s="8"/>
    </row>
    <row r="78" spans="1:5" ht="12.75">
      <c r="A78" s="13"/>
      <c r="B78" s="3"/>
      <c r="C78" s="3"/>
      <c r="D78" s="3"/>
      <c r="E78" s="3"/>
    </row>
    <row r="79" spans="1:5" ht="13.5" thickBot="1">
      <c r="A79" s="26" t="s">
        <v>44</v>
      </c>
      <c r="B79" s="27" t="e">
        <f>ROUND(#REF!,0)</f>
        <v>#REF!</v>
      </c>
      <c r="C79" s="3"/>
      <c r="D79" s="27">
        <v>380448</v>
      </c>
      <c r="E79" s="3"/>
    </row>
    <row r="80" spans="1:5" ht="13.5" thickTop="1">
      <c r="A80" s="28"/>
      <c r="B80" s="3"/>
      <c r="C80" s="3"/>
      <c r="D80" s="3"/>
      <c r="E80" s="3"/>
    </row>
    <row r="81" spans="1:5" ht="12.75">
      <c r="A81" s="28" t="s">
        <v>45</v>
      </c>
      <c r="B81" s="12" t="e">
        <f>ROUND(#REF!,0)</f>
        <v>#REF!</v>
      </c>
      <c r="C81" s="3"/>
      <c r="D81" s="3"/>
      <c r="E81" s="3"/>
    </row>
    <row r="82" spans="1:5" ht="12.75">
      <c r="A82" s="28"/>
      <c r="B82" s="3"/>
      <c r="C82" s="3"/>
      <c r="D82" s="3"/>
      <c r="E82" s="3"/>
    </row>
    <row r="83" spans="1:5" ht="12.75">
      <c r="A83" s="26" t="s">
        <v>46</v>
      </c>
      <c r="B83" s="12" t="e">
        <f>ROUND(#REF!,0)</f>
        <v>#REF!</v>
      </c>
      <c r="C83" s="3"/>
      <c r="D83" s="12">
        <v>-169700</v>
      </c>
      <c r="E83" s="3"/>
    </row>
    <row r="84" spans="1:5" ht="12.75">
      <c r="A84" s="28"/>
      <c r="B84" s="3"/>
      <c r="C84" s="3"/>
      <c r="D84" s="12"/>
      <c r="E84" s="3"/>
    </row>
    <row r="85" spans="1:5" ht="12.75">
      <c r="A85" s="26" t="s">
        <v>47</v>
      </c>
      <c r="B85" s="25" t="e">
        <f>ROUND(#REF!,0)</f>
        <v>#REF!</v>
      </c>
      <c r="C85" s="3"/>
      <c r="D85" s="25">
        <v>8325</v>
      </c>
      <c r="E85" s="3"/>
    </row>
    <row r="86" spans="1:5" ht="12.75">
      <c r="A86" s="28"/>
      <c r="B86" s="3"/>
      <c r="C86" s="3"/>
      <c r="D86" s="12"/>
      <c r="E86" s="3"/>
    </row>
    <row r="87" spans="1:5" ht="12.75">
      <c r="A87" s="28"/>
      <c r="B87" s="19" t="e">
        <f>SUM(B83:B85)</f>
        <v>#REF!</v>
      </c>
      <c r="C87" s="3"/>
      <c r="D87" s="12">
        <f>SUM(D83:D85)</f>
        <v>-161375</v>
      </c>
      <c r="E87" s="3"/>
    </row>
    <row r="88" spans="1:5" ht="12.75">
      <c r="A88" s="28"/>
      <c r="B88" s="3"/>
      <c r="C88" s="3"/>
      <c r="D88" s="12"/>
      <c r="E88" s="3"/>
    </row>
    <row r="89" spans="1:5" ht="12.75">
      <c r="A89" s="26" t="s">
        <v>48</v>
      </c>
      <c r="B89" s="25" t="e">
        <f>ROUND(#REF!,0)+6</f>
        <v>#REF!</v>
      </c>
      <c r="C89" s="3"/>
      <c r="D89" s="25">
        <v>-2757</v>
      </c>
      <c r="E89" s="3"/>
    </row>
    <row r="90" spans="1:5" ht="12.75">
      <c r="A90" s="28"/>
      <c r="B90" s="3"/>
      <c r="C90" s="3"/>
      <c r="D90" s="12"/>
      <c r="E90" s="3"/>
    </row>
    <row r="91" spans="1:5" ht="12.75">
      <c r="A91" s="26" t="s">
        <v>49</v>
      </c>
      <c r="B91" s="12" t="e">
        <f>SUM(B87:B89)</f>
        <v>#REF!</v>
      </c>
      <c r="C91" s="3"/>
      <c r="D91" s="12">
        <f>SUM(D87:D89)</f>
        <v>-164132</v>
      </c>
      <c r="E91" s="3"/>
    </row>
    <row r="92" spans="1:5" ht="12.75">
      <c r="A92" s="28"/>
      <c r="B92" s="3"/>
      <c r="C92" s="3"/>
      <c r="D92" s="12"/>
      <c r="E92" s="3"/>
    </row>
    <row r="93" spans="1:5" ht="12.75">
      <c r="A93" s="26" t="s">
        <v>50</v>
      </c>
      <c r="B93" s="25" t="e">
        <f>ROUND(#REF!,0)</f>
        <v>#REF!</v>
      </c>
      <c r="C93" s="3"/>
      <c r="D93" s="25">
        <v>0</v>
      </c>
      <c r="E93" s="3"/>
    </row>
    <row r="94" spans="1:5" ht="12.75">
      <c r="A94" s="28"/>
      <c r="B94" s="3"/>
      <c r="C94" s="3"/>
      <c r="D94" s="12"/>
      <c r="E94" s="3"/>
    </row>
    <row r="95" spans="1:5" ht="12.75">
      <c r="A95" s="28"/>
      <c r="B95" s="19" t="e">
        <f>SUM(B91:B93)</f>
        <v>#REF!</v>
      </c>
      <c r="C95" s="3"/>
      <c r="D95" s="19">
        <f>SUM(D91:D93)</f>
        <v>-164132</v>
      </c>
      <c r="E95" s="3"/>
    </row>
    <row r="96" spans="1:5" ht="12.75">
      <c r="A96" s="12"/>
      <c r="B96" s="3"/>
      <c r="C96" s="3"/>
      <c r="D96" s="12"/>
      <c r="E96" s="3"/>
    </row>
    <row r="97" spans="1:5" ht="12.75">
      <c r="A97" s="29" t="s">
        <v>51</v>
      </c>
      <c r="B97" s="25" t="e">
        <f>ROUND(#REF!,0)</f>
        <v>#REF!</v>
      </c>
      <c r="C97" s="3"/>
      <c r="D97" s="25">
        <v>-213200</v>
      </c>
      <c r="E97" s="3"/>
    </row>
    <row r="98" spans="1:5" ht="12.75">
      <c r="A98" s="29"/>
      <c r="B98" s="3"/>
      <c r="C98" s="3"/>
      <c r="D98" s="12"/>
      <c r="E98" s="3"/>
    </row>
    <row r="99" spans="1:5" ht="13.5" thickBot="1">
      <c r="A99" s="29" t="s">
        <v>52</v>
      </c>
      <c r="B99" s="27" t="e">
        <f>SUM(B95:B97)</f>
        <v>#REF!</v>
      </c>
      <c r="C99" s="3"/>
      <c r="D99" s="27">
        <f>SUM(D95:D97)</f>
        <v>-377332</v>
      </c>
      <c r="E99" s="3"/>
    </row>
    <row r="100" spans="1:5" ht="13.5" thickTop="1">
      <c r="A100" s="12"/>
      <c r="B100" s="3"/>
      <c r="C100" s="3"/>
      <c r="D100" s="3"/>
      <c r="E100" s="3"/>
    </row>
  </sheetData>
  <printOptions/>
  <pageMargins left="0.75" right="0.75" top="1" bottom="1" header="0.5" footer="0.5"/>
  <pageSetup orientation="portrait" paperSize="9"/>
  <headerFooter alignWithMargins="0">
    <oddHeader>&amp;C&amp;A</oddHeader>
    <oddFooter>&amp;CPage &amp;P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Malayan Cement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Kedah Cement Holdings Berhad</dc:title>
  <dc:subject>Consolidation Pack 2000</dc:subject>
  <dc:creator>Ka-Meng Au</dc:creator>
  <cp:keywords/>
  <dc:description/>
  <cp:lastModifiedBy>mcb</cp:lastModifiedBy>
  <cp:lastPrinted>2001-05-29T01:11:10Z</cp:lastPrinted>
  <dcterms:created xsi:type="dcterms:W3CDTF">2000-02-08T06:01:45Z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